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uproductiongmbh.sharepoint.com/sites/holuproduction/01_Docs/03 Marketing &amp; Vertrieb/Ordersheets/"/>
    </mc:Choice>
  </mc:AlternateContent>
  <xr:revisionPtr revIDLastSave="175" documentId="8_{20074F82-E803-4B10-AC0D-CBE17A3EDF0A}" xr6:coauthVersionLast="47" xr6:coauthVersionMax="47" xr10:uidLastSave="{8B05364F-0331-4E70-B0DB-775424992730}"/>
  <bookViews>
    <workbookView xWindow="-98" yWindow="-98" windowWidth="22695" windowHeight="14595" tabRatio="855" xr2:uid="{00000000-000D-0000-FFFF-FFFF00000000}"/>
  </bookViews>
  <sheets>
    <sheet name="OVERVIEW" sheetId="1" r:id="rId1"/>
    <sheet name="EVOLUTION PU &amp; MACROS" sheetId="12" r:id="rId2"/>
    <sheet name="EVOLUTION WOOD" sheetId="13" r:id="rId3"/>
    <sheet name="CARE&amp;REPAIR" sheetId="9" r:id="rId4"/>
    <sheet name="HOLDINGGRIPS PU &amp; MACROS" sheetId="6" r:id="rId5"/>
    <sheet name="HOLDINGGRIPS WOOD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D14" i="1"/>
  <c r="C14" i="1"/>
  <c r="D12" i="1"/>
  <c r="C12" i="1"/>
  <c r="D11" i="1"/>
  <c r="C11" i="1"/>
  <c r="D17" i="1" l="1"/>
  <c r="C17" i="1"/>
  <c r="E46" i="8" l="1"/>
  <c r="C16" i="1" l="1"/>
  <c r="D13" i="1"/>
  <c r="C13" i="1"/>
  <c r="O52" i="8"/>
  <c r="P52" i="8"/>
  <c r="D11" i="8"/>
  <c r="P49" i="8"/>
  <c r="O49" i="8"/>
  <c r="O46" i="8"/>
  <c r="O13" i="8"/>
  <c r="P13" i="8"/>
  <c r="O14" i="8"/>
  <c r="P14" i="8"/>
  <c r="O15" i="8"/>
  <c r="P15" i="8"/>
  <c r="O16" i="8"/>
  <c r="P16" i="8"/>
  <c r="O17" i="8"/>
  <c r="P17" i="8"/>
  <c r="O18" i="8"/>
  <c r="P18" i="8"/>
  <c r="O19" i="8"/>
  <c r="P19" i="8"/>
  <c r="O20" i="8"/>
  <c r="P20" i="8"/>
  <c r="O21" i="8"/>
  <c r="P21" i="8"/>
  <c r="O22" i="8"/>
  <c r="P22" i="8"/>
  <c r="O23" i="8"/>
  <c r="P23" i="8"/>
  <c r="O24" i="8"/>
  <c r="P24" i="8"/>
  <c r="O25" i="8"/>
  <c r="P25" i="8"/>
  <c r="O26" i="8"/>
  <c r="P26" i="8"/>
  <c r="O27" i="8"/>
  <c r="P27" i="8"/>
  <c r="O28" i="8"/>
  <c r="P28" i="8"/>
  <c r="O29" i="8"/>
  <c r="P29" i="8"/>
  <c r="O30" i="8"/>
  <c r="P30" i="8"/>
  <c r="O31" i="8"/>
  <c r="P31" i="8"/>
  <c r="P12" i="8"/>
  <c r="O12" i="8"/>
  <c r="E11" i="8"/>
  <c r="P46" i="8"/>
  <c r="D16" i="1" s="1"/>
  <c r="D46" i="8"/>
  <c r="X14" i="6"/>
  <c r="Y14" i="6"/>
  <c r="X15" i="6"/>
  <c r="Y15" i="6"/>
  <c r="X16" i="6"/>
  <c r="Y16" i="6"/>
  <c r="X17" i="6"/>
  <c r="Y17" i="6"/>
  <c r="X18" i="6"/>
  <c r="Y18" i="6"/>
  <c r="X19" i="6"/>
  <c r="Y19" i="6"/>
  <c r="X20" i="6"/>
  <c r="Y20" i="6"/>
  <c r="X21" i="6"/>
  <c r="Y21" i="6"/>
  <c r="X22" i="6"/>
  <c r="Y22" i="6"/>
  <c r="X23" i="6"/>
  <c r="Y23" i="6"/>
  <c r="X24" i="6"/>
  <c r="Y24" i="6"/>
  <c r="X25" i="6"/>
  <c r="Y25" i="6"/>
  <c r="X26" i="6"/>
  <c r="Y26" i="6"/>
  <c r="X27" i="6"/>
  <c r="Y27" i="6"/>
  <c r="X28" i="6"/>
  <c r="Y28" i="6"/>
  <c r="X29" i="6"/>
  <c r="Y29" i="6"/>
  <c r="X30" i="6"/>
  <c r="Y30" i="6"/>
  <c r="X33" i="6"/>
  <c r="Y33" i="6"/>
  <c r="X34" i="6"/>
  <c r="Y34" i="6"/>
  <c r="X35" i="6"/>
  <c r="Y35" i="6"/>
  <c r="X36" i="6"/>
  <c r="Y36" i="6"/>
  <c r="X37" i="6"/>
  <c r="Y37" i="6"/>
  <c r="X38" i="6"/>
  <c r="Y38" i="6"/>
  <c r="X39" i="6"/>
  <c r="Y39" i="6"/>
  <c r="X40" i="6"/>
  <c r="Y40" i="6"/>
  <c r="X43" i="6"/>
  <c r="Y43" i="6"/>
  <c r="X44" i="6"/>
  <c r="Y44" i="6"/>
  <c r="X45" i="6"/>
  <c r="Y45" i="6"/>
  <c r="X46" i="6"/>
  <c r="Y46" i="6"/>
  <c r="X47" i="6"/>
  <c r="Y47" i="6"/>
  <c r="X48" i="6"/>
  <c r="Y48" i="6"/>
  <c r="X49" i="6"/>
  <c r="Y49" i="6"/>
  <c r="X50" i="6"/>
  <c r="Y50" i="6"/>
  <c r="X51" i="6"/>
  <c r="Y51" i="6"/>
  <c r="X52" i="6"/>
  <c r="Y52" i="6"/>
  <c r="X53" i="6"/>
  <c r="Y53" i="6"/>
  <c r="X54" i="6"/>
  <c r="Y54" i="6"/>
  <c r="X55" i="6"/>
  <c r="Y55" i="6"/>
  <c r="X56" i="6"/>
  <c r="Y56" i="6"/>
  <c r="X57" i="6"/>
  <c r="Y57" i="6"/>
  <c r="X58" i="6"/>
  <c r="Y58" i="6"/>
  <c r="X60" i="6"/>
  <c r="Y60" i="6"/>
  <c r="X61" i="6"/>
  <c r="Y61" i="6"/>
  <c r="X62" i="6"/>
  <c r="Y62" i="6"/>
  <c r="X63" i="6"/>
  <c r="Y63" i="6"/>
  <c r="X64" i="6"/>
  <c r="Y64" i="6"/>
  <c r="X65" i="6"/>
  <c r="Y65" i="6"/>
  <c r="X66" i="6"/>
  <c r="Y66" i="6"/>
  <c r="X67" i="6"/>
  <c r="Y67" i="6"/>
  <c r="X68" i="6"/>
  <c r="Y68" i="6"/>
  <c r="X69" i="6"/>
  <c r="Y69" i="6"/>
  <c r="X70" i="6"/>
  <c r="Y70" i="6"/>
  <c r="X71" i="6"/>
  <c r="Y71" i="6"/>
  <c r="X72" i="6"/>
  <c r="Y72" i="6"/>
  <c r="X75" i="6"/>
  <c r="Y75" i="6"/>
  <c r="X76" i="6"/>
  <c r="Y76" i="6"/>
  <c r="X77" i="6"/>
  <c r="Y77" i="6"/>
  <c r="X78" i="6"/>
  <c r="Y78" i="6"/>
  <c r="X79" i="6"/>
  <c r="Y79" i="6"/>
  <c r="X80" i="6"/>
  <c r="Y80" i="6"/>
  <c r="X81" i="6"/>
  <c r="Y81" i="6"/>
  <c r="X82" i="6"/>
  <c r="Y82" i="6"/>
  <c r="X85" i="6"/>
  <c r="Y85" i="6"/>
  <c r="X86" i="6"/>
  <c r="Y86" i="6"/>
  <c r="X87" i="6"/>
  <c r="Y87" i="6"/>
  <c r="X88" i="6"/>
  <c r="Y88" i="6"/>
  <c r="X89" i="6"/>
  <c r="Y89" i="6"/>
  <c r="X90" i="6"/>
  <c r="Y90" i="6"/>
  <c r="X91" i="6"/>
  <c r="Y91" i="6"/>
  <c r="X94" i="6"/>
  <c r="Y94" i="6"/>
  <c r="X95" i="6"/>
  <c r="Y95" i="6"/>
  <c r="X96" i="6"/>
  <c r="Y96" i="6"/>
  <c r="X97" i="6"/>
  <c r="Y97" i="6"/>
  <c r="X98" i="6"/>
  <c r="Y98" i="6"/>
  <c r="X101" i="6"/>
  <c r="Y101" i="6"/>
  <c r="X102" i="6"/>
  <c r="Y102" i="6"/>
  <c r="X103" i="6"/>
  <c r="Y103" i="6"/>
  <c r="X104" i="6"/>
  <c r="Y104" i="6"/>
  <c r="X105" i="6"/>
  <c r="Y105" i="6"/>
  <c r="X106" i="6"/>
  <c r="Y106" i="6"/>
  <c r="X108" i="6"/>
  <c r="Y108" i="6"/>
  <c r="X12" i="6"/>
  <c r="Y12" i="6"/>
  <c r="X13" i="6"/>
  <c r="Y13" i="6"/>
  <c r="G100" i="6"/>
  <c r="Y100" i="6" s="1"/>
  <c r="F100" i="6"/>
  <c r="X100" i="6" s="1"/>
  <c r="G93" i="6"/>
  <c r="Y93" i="6" s="1"/>
  <c r="F93" i="6"/>
  <c r="X93" i="6" s="1"/>
  <c r="G84" i="6"/>
  <c r="Y84" i="6" s="1"/>
  <c r="F84" i="6"/>
  <c r="X84" i="6" s="1"/>
  <c r="G74" i="6"/>
  <c r="Y74" i="6" s="1"/>
  <c r="F74" i="6"/>
  <c r="X74" i="6" s="1"/>
  <c r="G59" i="6"/>
  <c r="Y59" i="6" s="1"/>
  <c r="G42" i="6"/>
  <c r="Y42" i="6" s="1"/>
  <c r="F42" i="6"/>
  <c r="X42" i="6" s="1"/>
  <c r="G32" i="6"/>
  <c r="Y32" i="6" s="1"/>
  <c r="F32" i="6"/>
  <c r="X32" i="6" s="1"/>
  <c r="G11" i="6"/>
  <c r="Y11" i="6" s="1"/>
  <c r="F11" i="6"/>
  <c r="X11" i="6" s="1"/>
  <c r="M12" i="13"/>
  <c r="N12" i="13"/>
  <c r="M13" i="13"/>
  <c r="N13" i="13"/>
  <c r="M14" i="13"/>
  <c r="N14" i="13"/>
  <c r="M15" i="13"/>
  <c r="N15" i="13"/>
  <c r="M16" i="13"/>
  <c r="N16" i="13"/>
  <c r="M17" i="13"/>
  <c r="N17" i="13"/>
  <c r="M18" i="13"/>
  <c r="N18" i="13"/>
  <c r="M19" i="13"/>
  <c r="N19" i="13"/>
  <c r="M20" i="13"/>
  <c r="N20" i="13"/>
  <c r="M21" i="13"/>
  <c r="N21" i="13"/>
  <c r="M22" i="13"/>
  <c r="N22" i="13"/>
  <c r="M23" i="13"/>
  <c r="N23" i="13"/>
  <c r="M24" i="13"/>
  <c r="N24" i="13"/>
  <c r="M25" i="13"/>
  <c r="N25" i="13"/>
  <c r="M26" i="13"/>
  <c r="N26" i="13"/>
  <c r="M27" i="13"/>
  <c r="N27" i="13"/>
  <c r="M28" i="13"/>
  <c r="N28" i="13"/>
  <c r="M29" i="13"/>
  <c r="N29" i="13"/>
  <c r="M30" i="13"/>
  <c r="N30" i="13"/>
  <c r="M32" i="13"/>
  <c r="N32" i="13"/>
  <c r="M33" i="13"/>
  <c r="N33" i="13"/>
  <c r="M34" i="13"/>
  <c r="N34" i="13"/>
  <c r="M35" i="13"/>
  <c r="N35" i="13"/>
  <c r="M37" i="13"/>
  <c r="N37" i="13"/>
  <c r="M38" i="13"/>
  <c r="N38" i="13"/>
  <c r="M40" i="13"/>
  <c r="N40" i="13"/>
  <c r="M41" i="13"/>
  <c r="N41" i="13"/>
  <c r="M42" i="13"/>
  <c r="N42" i="13"/>
  <c r="M44" i="13"/>
  <c r="N44" i="13"/>
  <c r="M45" i="13"/>
  <c r="N45" i="13"/>
  <c r="M46" i="13"/>
  <c r="N46" i="13"/>
  <c r="M47" i="13"/>
  <c r="N47" i="13"/>
  <c r="M49" i="13"/>
  <c r="N49" i="13"/>
  <c r="M50" i="13"/>
  <c r="N50" i="13"/>
  <c r="M51" i="13"/>
  <c r="N51" i="13"/>
  <c r="M52" i="13"/>
  <c r="N52" i="13"/>
  <c r="M53" i="13"/>
  <c r="N53" i="13"/>
  <c r="M54" i="13"/>
  <c r="N54" i="13"/>
  <c r="M55" i="13"/>
  <c r="N55" i="13"/>
  <c r="M56" i="13"/>
  <c r="N56" i="13"/>
  <c r="M58" i="13"/>
  <c r="N58" i="13"/>
  <c r="M59" i="13"/>
  <c r="N59" i="13"/>
  <c r="M60" i="13"/>
  <c r="N60" i="13"/>
  <c r="M61" i="13"/>
  <c r="N61" i="13"/>
  <c r="M63" i="13"/>
  <c r="N63" i="13"/>
  <c r="M64" i="13"/>
  <c r="N64" i="13"/>
  <c r="M65" i="13"/>
  <c r="N65" i="13"/>
  <c r="M66" i="13"/>
  <c r="N66" i="13"/>
  <c r="M68" i="13"/>
  <c r="N68" i="13"/>
  <c r="M69" i="13"/>
  <c r="N69" i="13"/>
  <c r="M70" i="13"/>
  <c r="N70" i="13"/>
  <c r="X14" i="12"/>
  <c r="Y14" i="12"/>
  <c r="X15" i="12"/>
  <c r="Y15" i="12"/>
  <c r="X16" i="12"/>
  <c r="Y16" i="12"/>
  <c r="X17" i="12"/>
  <c r="Y17" i="12"/>
  <c r="X18" i="12"/>
  <c r="Y18" i="12"/>
  <c r="X19" i="12"/>
  <c r="Y19" i="12"/>
  <c r="X20" i="12"/>
  <c r="Y20" i="12"/>
  <c r="X21" i="12"/>
  <c r="Y21" i="12"/>
  <c r="X22" i="12"/>
  <c r="Y22" i="12"/>
  <c r="X23" i="12"/>
  <c r="Y23" i="12"/>
  <c r="X24" i="12"/>
  <c r="Y24" i="12"/>
  <c r="X25" i="12"/>
  <c r="Y25" i="12"/>
  <c r="X26" i="12"/>
  <c r="Y26" i="12"/>
  <c r="X27" i="12"/>
  <c r="Y27" i="12"/>
  <c r="X28" i="12"/>
  <c r="Y28" i="12"/>
  <c r="X29" i="12"/>
  <c r="Y29" i="12"/>
  <c r="X30" i="12"/>
  <c r="Y30" i="12"/>
  <c r="X31" i="12"/>
  <c r="Y31" i="12"/>
  <c r="X32" i="12"/>
  <c r="Y32" i="12"/>
  <c r="X33" i="12"/>
  <c r="Y33" i="12"/>
  <c r="X34" i="12"/>
  <c r="Y34" i="12"/>
  <c r="X35" i="12"/>
  <c r="Y35" i="12"/>
  <c r="X36" i="12"/>
  <c r="Y36" i="12"/>
  <c r="X37" i="12"/>
  <c r="Y37" i="12"/>
  <c r="X38" i="12"/>
  <c r="Y38" i="12"/>
  <c r="X39" i="12"/>
  <c r="Y39" i="12"/>
  <c r="X40" i="12"/>
  <c r="Y40" i="12"/>
  <c r="X41" i="12"/>
  <c r="Y41" i="12"/>
  <c r="X42" i="12"/>
  <c r="Y42" i="12"/>
  <c r="X43" i="12"/>
  <c r="Y43" i="12"/>
  <c r="X44" i="12"/>
  <c r="Y44" i="12"/>
  <c r="X45" i="12"/>
  <c r="Y45" i="12"/>
  <c r="X46" i="12"/>
  <c r="Y46" i="12"/>
  <c r="X47" i="12"/>
  <c r="Y47" i="12"/>
  <c r="X48" i="12"/>
  <c r="Y48" i="12"/>
  <c r="X49" i="12"/>
  <c r="Y49" i="12"/>
  <c r="X50" i="12"/>
  <c r="Y50" i="12"/>
  <c r="X51" i="12"/>
  <c r="Y51" i="12"/>
  <c r="X52" i="12"/>
  <c r="Y52" i="12"/>
  <c r="X53" i="12"/>
  <c r="Y53" i="12"/>
  <c r="X54" i="12"/>
  <c r="Y54" i="12"/>
  <c r="X55" i="12"/>
  <c r="Y55" i="12"/>
  <c r="X56" i="12"/>
  <c r="Y56" i="12"/>
  <c r="X57" i="12"/>
  <c r="Y57" i="12"/>
  <c r="X58" i="12"/>
  <c r="Y58" i="12"/>
  <c r="X59" i="12"/>
  <c r="Y59" i="12"/>
  <c r="X60" i="12"/>
  <c r="Y60" i="12"/>
  <c r="X61" i="12"/>
  <c r="Y61" i="12"/>
  <c r="X62" i="12"/>
  <c r="Y62" i="12"/>
  <c r="X63" i="12"/>
  <c r="Y63" i="12"/>
  <c r="X64" i="12"/>
  <c r="Y64" i="12"/>
  <c r="X65" i="12"/>
  <c r="Y65" i="12"/>
  <c r="X66" i="12"/>
  <c r="Y66" i="12"/>
  <c r="X68" i="12"/>
  <c r="Y68" i="12"/>
  <c r="X69" i="12"/>
  <c r="Y69" i="12"/>
  <c r="X70" i="12"/>
  <c r="Y70" i="12"/>
  <c r="X71" i="12"/>
  <c r="Y71" i="12"/>
  <c r="X72" i="12"/>
  <c r="Y72" i="12"/>
  <c r="X73" i="12"/>
  <c r="Y73" i="12"/>
  <c r="X74" i="12"/>
  <c r="Y74" i="12"/>
  <c r="X75" i="12"/>
  <c r="Y75" i="12"/>
  <c r="X76" i="12"/>
  <c r="Y76" i="12"/>
  <c r="X77" i="12"/>
  <c r="Y77" i="12"/>
  <c r="X78" i="12"/>
  <c r="Y78" i="12"/>
  <c r="X79" i="12"/>
  <c r="Y79" i="12"/>
  <c r="X80" i="12"/>
  <c r="Y80" i="12"/>
  <c r="X81" i="12"/>
  <c r="Y81" i="12"/>
  <c r="X82" i="12"/>
  <c r="Y82" i="12"/>
  <c r="X83" i="12"/>
  <c r="Y83" i="12"/>
  <c r="X84" i="12"/>
  <c r="Y84" i="12"/>
  <c r="X85" i="12"/>
  <c r="Y85" i="12"/>
  <c r="X86" i="12"/>
  <c r="Y86" i="12"/>
  <c r="X87" i="12"/>
  <c r="Y87" i="12"/>
  <c r="X88" i="12"/>
  <c r="Y88" i="12"/>
  <c r="X89" i="12"/>
  <c r="Y89" i="12"/>
  <c r="X90" i="12"/>
  <c r="Y90" i="12"/>
  <c r="X91" i="12"/>
  <c r="Y91" i="12"/>
  <c r="X92" i="12"/>
  <c r="Y92" i="12"/>
  <c r="X93" i="12"/>
  <c r="Y93" i="12"/>
  <c r="X94" i="12"/>
  <c r="Y94" i="12"/>
  <c r="X95" i="12"/>
  <c r="Y95" i="12"/>
  <c r="X96" i="12"/>
  <c r="Y96" i="12"/>
  <c r="X97" i="12"/>
  <c r="Y97" i="12"/>
  <c r="X98" i="12"/>
  <c r="Y98" i="12"/>
  <c r="X99" i="12"/>
  <c r="Y99" i="12"/>
  <c r="X100" i="12"/>
  <c r="Y100" i="12"/>
  <c r="X101" i="12"/>
  <c r="Y101" i="12"/>
  <c r="X102" i="12"/>
  <c r="Y102" i="12"/>
  <c r="X103" i="12"/>
  <c r="Y103" i="12"/>
  <c r="X104" i="12"/>
  <c r="Y104" i="12"/>
  <c r="X105" i="12"/>
  <c r="Y105" i="12"/>
  <c r="X106" i="12"/>
  <c r="Y106" i="12"/>
  <c r="X107" i="12"/>
  <c r="Y107" i="12"/>
  <c r="X109" i="12"/>
  <c r="Y109" i="12"/>
  <c r="X110" i="12"/>
  <c r="Y110" i="12"/>
  <c r="X111" i="12"/>
  <c r="Y111" i="12"/>
  <c r="X112" i="12"/>
  <c r="Y112" i="12"/>
  <c r="X113" i="12"/>
  <c r="Y113" i="12"/>
  <c r="X114" i="12"/>
  <c r="Y114" i="12"/>
  <c r="X115" i="12"/>
  <c r="Y115" i="12"/>
  <c r="X116" i="12"/>
  <c r="Y116" i="12"/>
  <c r="X117" i="12"/>
  <c r="Y117" i="12"/>
  <c r="X118" i="12"/>
  <c r="Y118" i="12"/>
  <c r="X119" i="12"/>
  <c r="Y119" i="12"/>
  <c r="X120" i="12"/>
  <c r="Y120" i="12"/>
  <c r="X121" i="12"/>
  <c r="Y121" i="12"/>
  <c r="X122" i="12"/>
  <c r="Y122" i="12"/>
  <c r="X123" i="12"/>
  <c r="Y123" i="12"/>
  <c r="X124" i="12"/>
  <c r="Y124" i="12"/>
  <c r="X125" i="12"/>
  <c r="Y125" i="12"/>
  <c r="X126" i="12"/>
  <c r="Y126" i="12"/>
  <c r="X127" i="12"/>
  <c r="Y127" i="12"/>
  <c r="X128" i="12"/>
  <c r="Y128" i="12"/>
  <c r="X129" i="12"/>
  <c r="Y129" i="12"/>
  <c r="X130" i="12"/>
  <c r="Y130" i="12"/>
  <c r="X131" i="12"/>
  <c r="Y131" i="12"/>
  <c r="X132" i="12"/>
  <c r="Y132" i="12"/>
  <c r="X133" i="12"/>
  <c r="Y133" i="12"/>
  <c r="X134" i="12"/>
  <c r="Y134" i="12"/>
  <c r="X135" i="12"/>
  <c r="Y135" i="12"/>
  <c r="X136" i="12"/>
  <c r="Y136" i="12"/>
  <c r="X137" i="12"/>
  <c r="Y137" i="12"/>
  <c r="X138" i="12"/>
  <c r="Y138" i="12"/>
  <c r="X139" i="12"/>
  <c r="Y139" i="12"/>
  <c r="Y141" i="12"/>
  <c r="X142" i="12"/>
  <c r="Y142" i="12"/>
  <c r="X143" i="12"/>
  <c r="Y143" i="12"/>
  <c r="X144" i="12"/>
  <c r="Y144" i="12"/>
  <c r="X145" i="12"/>
  <c r="Y145" i="12"/>
  <c r="X146" i="12"/>
  <c r="Y146" i="12"/>
  <c r="X147" i="12"/>
  <c r="Y147" i="12"/>
  <c r="X148" i="12"/>
  <c r="Y148" i="12"/>
  <c r="X149" i="12"/>
  <c r="Y149" i="12"/>
  <c r="X150" i="12"/>
  <c r="Y150" i="12"/>
  <c r="X151" i="12"/>
  <c r="Y151" i="12"/>
  <c r="X152" i="12"/>
  <c r="Y152" i="12"/>
  <c r="X12" i="12"/>
  <c r="Y12" i="12"/>
  <c r="X13" i="12"/>
  <c r="Y13" i="12"/>
  <c r="Y11" i="12"/>
  <c r="X11" i="12"/>
  <c r="G141" i="12"/>
  <c r="F141" i="12"/>
  <c r="X141" i="12" s="1"/>
  <c r="G11" i="12"/>
  <c r="F11" i="12"/>
  <c r="G68" i="12"/>
  <c r="F68" i="12"/>
  <c r="G80" i="12"/>
  <c r="F80" i="12"/>
  <c r="G94" i="12"/>
  <c r="F94" i="12"/>
  <c r="G109" i="12"/>
  <c r="F109" i="12"/>
  <c r="G44" i="12"/>
  <c r="G21" i="12"/>
  <c r="F21" i="12"/>
  <c r="F59" i="6" l="1"/>
  <c r="X59" i="6" s="1"/>
  <c r="F12" i="1" l="1"/>
  <c r="P42" i="8"/>
  <c r="N11" i="13"/>
  <c r="M11" i="13"/>
  <c r="F11" i="1" l="1"/>
  <c r="F13" i="1"/>
  <c r="F26" i="9"/>
  <c r="F27" i="9"/>
  <c r="F28" i="9"/>
  <c r="F29" i="9"/>
  <c r="F25" i="9"/>
  <c r="F13" i="9"/>
  <c r="F14" i="9"/>
  <c r="F15" i="9"/>
  <c r="F16" i="9"/>
  <c r="F12" i="9"/>
  <c r="F17" i="1" l="1"/>
  <c r="P39" i="8"/>
  <c r="P38" i="8"/>
  <c r="P35" i="8"/>
  <c r="O42" i="8" l="1"/>
  <c r="O39" i="8"/>
  <c r="O38" i="8"/>
  <c r="O35" i="8" l="1"/>
  <c r="P33" i="8" l="1"/>
  <c r="P34" i="8"/>
  <c r="P37" i="8"/>
  <c r="P40" i="8"/>
  <c r="P41" i="8"/>
  <c r="P43" i="8"/>
  <c r="P44" i="8"/>
  <c r="P47" i="8"/>
  <c r="P48" i="8"/>
  <c r="P50" i="8"/>
  <c r="P51" i="8"/>
  <c r="P54" i="8"/>
  <c r="P55" i="8"/>
  <c r="P56" i="8"/>
  <c r="P57" i="8"/>
  <c r="P59" i="8"/>
  <c r="P60" i="8"/>
  <c r="O33" i="8"/>
  <c r="O34" i="8"/>
  <c r="O37" i="8"/>
  <c r="O40" i="8"/>
  <c r="O41" i="8"/>
  <c r="O43" i="8"/>
  <c r="O44" i="8"/>
  <c r="O47" i="8"/>
  <c r="O48" i="8"/>
  <c r="O50" i="8"/>
  <c r="O51" i="8"/>
  <c r="O54" i="8"/>
  <c r="O55" i="8"/>
  <c r="O56" i="8"/>
  <c r="O57" i="8"/>
  <c r="O59" i="8"/>
  <c r="O60" i="8"/>
  <c r="O61" i="8"/>
  <c r="O62" i="8"/>
  <c r="O11" i="8" l="1"/>
  <c r="P11" i="8"/>
  <c r="P61" i="8"/>
  <c r="P62" i="8"/>
  <c r="F16" i="1" l="1"/>
  <c r="F14" i="1" l="1"/>
  <c r="F15" i="1"/>
  <c r="F19" i="1" l="1"/>
  <c r="F21" i="1" s="1"/>
  <c r="F22" i="1" s="1"/>
</calcChain>
</file>

<file path=xl/sharedStrings.xml><?xml version="1.0" encoding="utf-8"?>
<sst xmlns="http://schemas.openxmlformats.org/spreadsheetml/2006/main" count="1220" uniqueCount="435">
  <si>
    <t>HOLU care&amp;repair</t>
  </si>
  <si>
    <t>PRODUKT BESCHREIBUNG</t>
  </si>
  <si>
    <t>STANDARD FARBEN</t>
  </si>
  <si>
    <t>SET</t>
  </si>
  <si>
    <t>ORANGE
RAL 2004</t>
  </si>
  <si>
    <t>MINT
RAL 6027</t>
  </si>
  <si>
    <t>PINK</t>
  </si>
  <si>
    <t>ORANGE</t>
  </si>
  <si>
    <t>Horizon</t>
  </si>
  <si>
    <t>Full Set PU</t>
  </si>
  <si>
    <t>H1</t>
  </si>
  <si>
    <t>XS-S</t>
  </si>
  <si>
    <t>H2</t>
  </si>
  <si>
    <t>S-M</t>
  </si>
  <si>
    <t>H3</t>
  </si>
  <si>
    <t>H4</t>
  </si>
  <si>
    <t>L</t>
  </si>
  <si>
    <t>H5</t>
  </si>
  <si>
    <t>H6</t>
  </si>
  <si>
    <t>H7</t>
  </si>
  <si>
    <t>XL</t>
  </si>
  <si>
    <t>H8</t>
  </si>
  <si>
    <t>H9</t>
  </si>
  <si>
    <t>new</t>
  </si>
  <si>
    <t>Fragments</t>
  </si>
  <si>
    <t>F1</t>
  </si>
  <si>
    <t>mini spax</t>
  </si>
  <si>
    <t>XS</t>
  </si>
  <si>
    <t>F2</t>
  </si>
  <si>
    <t>F3</t>
  </si>
  <si>
    <t>M</t>
  </si>
  <si>
    <t>F4</t>
  </si>
  <si>
    <t>M-XL</t>
  </si>
  <si>
    <t>F5</t>
  </si>
  <si>
    <t>L-XL</t>
  </si>
  <si>
    <t>F6</t>
  </si>
  <si>
    <t>F7</t>
  </si>
  <si>
    <t>XXL</t>
  </si>
  <si>
    <t>F8</t>
  </si>
  <si>
    <t>F9</t>
  </si>
  <si>
    <t>F10</t>
  </si>
  <si>
    <t>F11</t>
  </si>
  <si>
    <t>Dragonfly</t>
  </si>
  <si>
    <t>C1</t>
  </si>
  <si>
    <t>S</t>
  </si>
  <si>
    <t>C2</t>
  </si>
  <si>
    <t>C3</t>
  </si>
  <si>
    <t>XL-XXL</t>
  </si>
  <si>
    <t>C4</t>
  </si>
  <si>
    <t xml:space="preserve">Incut </t>
  </si>
  <si>
    <t>C5</t>
  </si>
  <si>
    <t>C6</t>
  </si>
  <si>
    <t xml:space="preserve">C7 </t>
  </si>
  <si>
    <t>C8</t>
  </si>
  <si>
    <t>Incut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</si>
  <si>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</si>
  <si>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</si>
  <si>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</si>
  <si>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</si>
  <si>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</si>
  <si>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</si>
  <si>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</si>
  <si>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</si>
  <si>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</si>
  <si>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Minijugs</t>
  </si>
  <si>
    <t>J10</t>
  </si>
  <si>
    <t>J11</t>
  </si>
  <si>
    <t>J12</t>
  </si>
  <si>
    <t>S1</t>
  </si>
  <si>
    <t>Sloper</t>
  </si>
  <si>
    <t>S2</t>
  </si>
  <si>
    <t>S3</t>
  </si>
  <si>
    <t xml:space="preserve">Sloper </t>
  </si>
  <si>
    <t>P1</t>
  </si>
  <si>
    <t>P2</t>
  </si>
  <si>
    <t>T1</t>
  </si>
  <si>
    <t>T2</t>
  </si>
  <si>
    <t>T3</t>
  </si>
  <si>
    <t>T4</t>
  </si>
  <si>
    <t>spax positiv</t>
  </si>
  <si>
    <t>T5</t>
  </si>
  <si>
    <t>Arcane</t>
  </si>
  <si>
    <t>A1</t>
  </si>
  <si>
    <t>A2</t>
  </si>
  <si>
    <t>M-L</t>
  </si>
  <si>
    <t>A3</t>
  </si>
  <si>
    <t>A4</t>
  </si>
  <si>
    <t>A5</t>
  </si>
  <si>
    <t>A6</t>
  </si>
  <si>
    <t>A7</t>
  </si>
  <si>
    <t>A8</t>
  </si>
  <si>
    <t>Plywood Board M 60°</t>
  </si>
  <si>
    <t>Plywood Board M 60° mirrored</t>
  </si>
  <si>
    <t>Plywood Board M 75°</t>
  </si>
  <si>
    <t>Plywood Board M 75° mirrored</t>
  </si>
  <si>
    <t>Plywood Board M 90°</t>
  </si>
  <si>
    <t>Plywood Board M 90° mirrored</t>
  </si>
  <si>
    <t>Plywood Board M 105°</t>
  </si>
  <si>
    <t>Plywood Board M 105° mirrored</t>
  </si>
  <si>
    <t>Plywood Board M 120°</t>
  </si>
  <si>
    <t>Plywood Board M 120° mirrored</t>
  </si>
  <si>
    <t>Plywood Board L 45°</t>
  </si>
  <si>
    <t>Plywood Board L 45° mirrored</t>
  </si>
  <si>
    <t>Plywood Board L 60°</t>
  </si>
  <si>
    <t>Plywood Board L 60° mirrored</t>
  </si>
  <si>
    <t>Plywood Board L 75°</t>
  </si>
  <si>
    <t>Plywood Board L 75° mirrored</t>
  </si>
  <si>
    <t>Plywood Board L 90°</t>
  </si>
  <si>
    <t>Plywood Board L 90° mirrored</t>
  </si>
  <si>
    <t>Plywood Board L 105°</t>
  </si>
  <si>
    <t>Plywood Board L 105° mirrored</t>
  </si>
  <si>
    <r>
      <t xml:space="preserve">Pillars M1 </t>
    </r>
    <r>
      <rPr>
        <sz val="12"/>
        <color rgb="FFFF0000"/>
        <rFont val="Calibri"/>
        <family val="2"/>
        <scheme val="minor"/>
      </rPr>
      <t>new</t>
    </r>
  </si>
  <si>
    <r>
      <t xml:space="preserve">Pillars M2 </t>
    </r>
    <r>
      <rPr>
        <sz val="12"/>
        <color rgb="FFFF0000"/>
        <rFont val="Calibri"/>
        <family val="2"/>
        <scheme val="minor"/>
      </rPr>
      <t>new</t>
    </r>
  </si>
  <si>
    <r>
      <t>Pillars L1</t>
    </r>
    <r>
      <rPr>
        <sz val="12"/>
        <color rgb="FFFF0000"/>
        <rFont val="Calibri"/>
        <family val="2"/>
        <scheme val="minor"/>
      </rPr>
      <t xml:space="preserve"> new</t>
    </r>
  </si>
  <si>
    <r>
      <t xml:space="preserve">Pillars L2 </t>
    </r>
    <r>
      <rPr>
        <sz val="12"/>
        <color rgb="FFFF0000"/>
        <rFont val="Calibri"/>
        <family val="2"/>
        <scheme val="minor"/>
      </rPr>
      <t>new</t>
    </r>
  </si>
  <si>
    <t>Crack center volumes</t>
  </si>
  <si>
    <t>Crack endpiece volumes</t>
  </si>
  <si>
    <t>Triangle S</t>
  </si>
  <si>
    <t>Triangle M</t>
  </si>
  <si>
    <t>Triangle L</t>
  </si>
  <si>
    <t>Arrows XS</t>
  </si>
  <si>
    <t>Arrows S</t>
  </si>
  <si>
    <t>Arrows M</t>
  </si>
  <si>
    <t>Arrows L</t>
  </si>
  <si>
    <t>Cubes XS</t>
  </si>
  <si>
    <t>Cubes S</t>
  </si>
  <si>
    <t>Cubes M</t>
  </si>
  <si>
    <t>Cubes L</t>
  </si>
  <si>
    <t xml:space="preserve">Cubes short XS </t>
  </si>
  <si>
    <t>Cubes short S</t>
  </si>
  <si>
    <t xml:space="preserve">Cubes short M </t>
  </si>
  <si>
    <t xml:space="preserve">Cubes short L </t>
  </si>
  <si>
    <r>
      <t xml:space="preserve">Squares S  </t>
    </r>
    <r>
      <rPr>
        <sz val="12"/>
        <color rgb="FFFF0000"/>
        <rFont val="Calibri"/>
        <family val="2"/>
        <scheme val="minor"/>
      </rPr>
      <t>new</t>
    </r>
  </si>
  <si>
    <r>
      <t xml:space="preserve">Squares M </t>
    </r>
    <r>
      <rPr>
        <sz val="12"/>
        <color rgb="FFFF0000"/>
        <rFont val="Calibri"/>
        <family val="2"/>
        <scheme val="minor"/>
      </rPr>
      <t>new</t>
    </r>
  </si>
  <si>
    <r>
      <t xml:space="preserve">Squares L </t>
    </r>
    <r>
      <rPr>
        <sz val="12"/>
        <color rgb="FFFF0000"/>
        <rFont val="Calibri"/>
        <family val="2"/>
        <scheme val="minor"/>
      </rPr>
      <t>new</t>
    </r>
  </si>
  <si>
    <r>
      <t xml:space="preserve">Squares XL </t>
    </r>
    <r>
      <rPr>
        <sz val="12"/>
        <color rgb="FFFF0000"/>
        <rFont val="Calibri"/>
        <family val="2"/>
        <scheme val="minor"/>
      </rPr>
      <t>new</t>
    </r>
  </si>
  <si>
    <t>Shields S</t>
  </si>
  <si>
    <t>Shields M</t>
  </si>
  <si>
    <t>Shields L</t>
  </si>
  <si>
    <t>Shields XL</t>
  </si>
  <si>
    <t>Manta S</t>
  </si>
  <si>
    <t xml:space="preserve">Manta M </t>
  </si>
  <si>
    <t>Manta L</t>
  </si>
  <si>
    <t>XS/S</t>
  </si>
  <si>
    <t>max. 10cm</t>
  </si>
  <si>
    <t>10-15cm</t>
  </si>
  <si>
    <t>15-30cm</t>
  </si>
  <si>
    <t>30-50cm</t>
  </si>
  <si>
    <t>50-70cm</t>
  </si>
  <si>
    <t>max. 30cm</t>
  </si>
  <si>
    <t>70-100cm</t>
  </si>
  <si>
    <t>min. 100cm</t>
  </si>
  <si>
    <t>DRIFTER</t>
  </si>
  <si>
    <t>Full Set</t>
  </si>
  <si>
    <t>D1</t>
  </si>
  <si>
    <r>
      <rPr>
        <sz val="11"/>
        <rFont val="Calibri"/>
        <family val="2"/>
        <scheme val="minor"/>
      </rPr>
      <t>Sloper</t>
    </r>
    <r>
      <rPr>
        <sz val="11"/>
        <color rgb="FFFF0000"/>
        <rFont val="Calibri"/>
        <family val="2"/>
        <scheme val="minor"/>
      </rPr>
      <t xml:space="preserve"> new</t>
    </r>
  </si>
  <si>
    <t>D2</t>
  </si>
  <si>
    <t>D3</t>
  </si>
  <si>
    <t>D4</t>
  </si>
  <si>
    <t>D5</t>
  </si>
  <si>
    <t>D6</t>
  </si>
  <si>
    <t>D7</t>
  </si>
  <si>
    <r>
      <rPr>
        <sz val="11"/>
        <rFont val="Calibri"/>
        <family val="2"/>
        <scheme val="minor"/>
      </rPr>
      <t>Incut Leiste</t>
    </r>
    <r>
      <rPr>
        <sz val="11"/>
        <color rgb="FFFF0000"/>
        <rFont val="Calibri"/>
        <family val="2"/>
        <scheme val="minor"/>
      </rPr>
      <t xml:space="preserve"> new</t>
    </r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</si>
  <si>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</si>
  <si>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</si>
  <si>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</si>
  <si>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</si>
  <si>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</si>
  <si>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</si>
  <si>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</si>
  <si>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</si>
  <si>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</si>
  <si>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</si>
  <si>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</si>
  <si>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</si>
  <si>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COFFEE BEANS</t>
  </si>
  <si>
    <t>NEW ORIGIN</t>
  </si>
  <si>
    <t>Full Set fulltext</t>
  </si>
  <si>
    <t>Full Set dualtex</t>
  </si>
  <si>
    <t>CLOUD RIDERS</t>
  </si>
  <si>
    <t>Jugs XXL</t>
  </si>
  <si>
    <t>Jugs M-XL</t>
  </si>
  <si>
    <t>Jugs XL</t>
  </si>
  <si>
    <t>Jugs L</t>
  </si>
  <si>
    <t>Incut&amp;Sloper XL</t>
  </si>
  <si>
    <t>Sloper, Incut</t>
  </si>
  <si>
    <t>Incut&amp;Sloper L</t>
  </si>
  <si>
    <t>Incut&amp;Sloper M</t>
  </si>
  <si>
    <t>Footholds</t>
  </si>
  <si>
    <t>FLAKES</t>
  </si>
  <si>
    <t>Fries</t>
  </si>
  <si>
    <t>S-L</t>
  </si>
  <si>
    <t>M01</t>
  </si>
  <si>
    <t>M02</t>
  </si>
  <si>
    <t>CULLY</t>
  </si>
  <si>
    <t>Sloper M</t>
  </si>
  <si>
    <t>Sloper L</t>
  </si>
  <si>
    <t>Sloper XL</t>
  </si>
  <si>
    <t>Sloper XXL</t>
  </si>
  <si>
    <t>CORROSION</t>
  </si>
  <si>
    <t>L 01</t>
  </si>
  <si>
    <t>L 02</t>
  </si>
  <si>
    <t>DOWN CLIMB</t>
  </si>
  <si>
    <t>TNUTS</t>
  </si>
  <si>
    <t>BLADES</t>
  </si>
  <si>
    <t>Full set dualtex</t>
  </si>
  <si>
    <t>S-Left</t>
  </si>
  <si>
    <t>S-Right</t>
  </si>
  <si>
    <t>60M-Left</t>
  </si>
  <si>
    <t>75M-Left</t>
  </si>
  <si>
    <t>90M-Left</t>
  </si>
  <si>
    <r>
      <t xml:space="preserve">105M-Left </t>
    </r>
    <r>
      <rPr>
        <sz val="11"/>
        <color rgb="FFFF0000"/>
        <rFont val="Calibri"/>
        <family val="2"/>
        <scheme val="minor"/>
      </rPr>
      <t>new</t>
    </r>
  </si>
  <si>
    <t>60M-Right</t>
  </si>
  <si>
    <t>75M-Right</t>
  </si>
  <si>
    <t>90M-Right</t>
  </si>
  <si>
    <r>
      <t xml:space="preserve">105M-Right </t>
    </r>
    <r>
      <rPr>
        <sz val="11"/>
        <color rgb="FFFF0000"/>
        <rFont val="Calibri"/>
        <family val="2"/>
        <scheme val="minor"/>
      </rPr>
      <t>new</t>
    </r>
  </si>
  <si>
    <t>60L-Left</t>
  </si>
  <si>
    <t>75L-Left</t>
  </si>
  <si>
    <t>90L-Left</t>
  </si>
  <si>
    <r>
      <t xml:space="preserve">105L-Left </t>
    </r>
    <r>
      <rPr>
        <sz val="11"/>
        <color rgb="FFFF0000"/>
        <rFont val="Calibri"/>
        <family val="2"/>
        <scheme val="minor"/>
      </rPr>
      <t>new</t>
    </r>
  </si>
  <si>
    <t>60L-Right</t>
  </si>
  <si>
    <t>75L-Right</t>
  </si>
  <si>
    <t>90L-Right</t>
  </si>
  <si>
    <r>
      <t xml:space="preserve">105L-Right </t>
    </r>
    <r>
      <rPr>
        <sz val="11"/>
        <color rgb="FFFF0000"/>
        <rFont val="Calibri"/>
        <family val="2"/>
        <scheme val="minor"/>
      </rPr>
      <t>new</t>
    </r>
  </si>
  <si>
    <r>
      <t xml:space="preserve">80XL-Right </t>
    </r>
    <r>
      <rPr>
        <sz val="11"/>
        <color rgb="FFFF0000"/>
        <rFont val="Calibri"/>
        <family val="2"/>
        <scheme val="minor"/>
      </rPr>
      <t>new</t>
    </r>
  </si>
  <si>
    <r>
      <t xml:space="preserve">80XL-Left </t>
    </r>
    <r>
      <rPr>
        <sz val="11"/>
        <color rgb="FFFF0000"/>
        <rFont val="Calibri"/>
        <family val="2"/>
        <scheme val="minor"/>
      </rPr>
      <t>new</t>
    </r>
  </si>
  <si>
    <t>RAMPS</t>
  </si>
  <si>
    <t>SHOVEL STACKS</t>
  </si>
  <si>
    <t>A35</t>
  </si>
  <si>
    <t>A27,5</t>
  </si>
  <si>
    <t>A20</t>
  </si>
  <si>
    <t>B30</t>
  </si>
  <si>
    <t>B20</t>
  </si>
  <si>
    <t>C25</t>
  </si>
  <si>
    <t>C15</t>
  </si>
  <si>
    <t>D20</t>
  </si>
  <si>
    <t>SLABSTARS</t>
  </si>
  <si>
    <t>25 S</t>
  </si>
  <si>
    <t>25 M</t>
  </si>
  <si>
    <r>
      <t xml:space="preserve">25 L </t>
    </r>
    <r>
      <rPr>
        <sz val="11"/>
        <color rgb="FFFF0000"/>
        <rFont val="Calibri"/>
        <family val="2"/>
        <scheme val="minor"/>
      </rPr>
      <t>new</t>
    </r>
  </si>
  <si>
    <t>30 S</t>
  </si>
  <si>
    <t>30 M</t>
  </si>
  <si>
    <r>
      <t xml:space="preserve">30 L </t>
    </r>
    <r>
      <rPr>
        <sz val="11"/>
        <color rgb="FFFF0000"/>
        <rFont val="Calibri"/>
        <family val="2"/>
        <scheme val="minor"/>
      </rPr>
      <t>new</t>
    </r>
  </si>
  <si>
    <t>TRAPEZES</t>
  </si>
  <si>
    <t>25/35 S</t>
  </si>
  <si>
    <t>25/35 M</t>
  </si>
  <si>
    <t>40/50 M</t>
  </si>
  <si>
    <t>40/50 L</t>
  </si>
  <si>
    <t>TRIANGLES</t>
  </si>
  <si>
    <t>CARE&amp;REPAIR</t>
  </si>
  <si>
    <t xml:space="preserve"> ORDERSHEET 2026</t>
  </si>
  <si>
    <t>Evolution pu holds</t>
  </si>
  <si>
    <t>Evolution macros</t>
  </si>
  <si>
    <t>Evolution volumes</t>
  </si>
  <si>
    <t>holdingGrips pu holds</t>
  </si>
  <si>
    <t>holdingGrips macros</t>
  </si>
  <si>
    <t>holdingGrips volumes</t>
  </si>
  <si>
    <t>SUMMARY</t>
  </si>
  <si>
    <t>AMOUNT</t>
  </si>
  <si>
    <t>PRICE</t>
  </si>
  <si>
    <t>DISCOUNT %</t>
  </si>
  <si>
    <t>NOTE / REMARK</t>
  </si>
  <si>
    <t>Total excl. VAT</t>
  </si>
  <si>
    <t>VAT</t>
  </si>
  <si>
    <t>Total</t>
  </si>
  <si>
    <r>
      <t xml:space="preserve">Delivery </t>
    </r>
    <r>
      <rPr>
        <sz val="8"/>
        <rFont val="Calibri"/>
        <family val="2"/>
        <scheme val="minor"/>
      </rPr>
      <t>(calculated on request)</t>
    </r>
  </si>
  <si>
    <t>company:</t>
  </si>
  <si>
    <t>street:</t>
  </si>
  <si>
    <t>zip code, city:</t>
  </si>
  <si>
    <t>country:</t>
  </si>
  <si>
    <t>VAT ID:</t>
  </si>
  <si>
    <t>name:</t>
  </si>
  <si>
    <t>email:</t>
  </si>
  <si>
    <t>phone no.:</t>
  </si>
  <si>
    <t>latest delivery:</t>
  </si>
  <si>
    <t>contact person:</t>
  </si>
  <si>
    <t>INVOICE ADDRESS</t>
  </si>
  <si>
    <t>FOR A DIFFERENT DELIVERY ADDRESS</t>
  </si>
  <si>
    <t>PU &amp; MACROS</t>
  </si>
  <si>
    <t>YELLOW
RAL 1023</t>
  </si>
  <si>
    <t>RED
RAL 3020</t>
  </si>
  <si>
    <t>PURPLE
RAL 4006</t>
  </si>
  <si>
    <t>PURPLE
RAL 4008</t>
  </si>
  <si>
    <t>BLUE
RAL 5015</t>
  </si>
  <si>
    <t>LIGHT BLUE</t>
  </si>
  <si>
    <t>GREEN
RAL 6018</t>
  </si>
  <si>
    <t>DARK GREEN RAL 6024</t>
  </si>
  <si>
    <t>BLACK
RAL 9005</t>
  </si>
  <si>
    <t>BROWN
RAL 8016</t>
  </si>
  <si>
    <t>WHITE
RAL 9010</t>
  </si>
  <si>
    <t>NEON COLORS</t>
  </si>
  <si>
    <t>GREEN</t>
  </si>
  <si>
    <t>SERIES</t>
  </si>
  <si>
    <t>MATERIAL</t>
  </si>
  <si>
    <t>AMOUNT
HOLDS</t>
  </si>
  <si>
    <t>SEIZE</t>
  </si>
  <si>
    <t>TOTAL
HOLDS</t>
  </si>
  <si>
    <t>TOTAL
PRICE</t>
  </si>
  <si>
    <t>PRODUCT DESCRIPTION</t>
  </si>
  <si>
    <t>STANDARD COLORS</t>
  </si>
  <si>
    <t>DESCRIPTION</t>
  </si>
  <si>
    <t>SIZE</t>
  </si>
  <si>
    <t>HOLD AMOUNT</t>
  </si>
  <si>
    <r>
      <t>SPECIAL COLORS</t>
    </r>
    <r>
      <rPr>
        <b/>
        <sz val="9"/>
        <color rgb="FFC00000"/>
        <rFont val="Calibri"/>
        <family val="2"/>
        <scheme val="minor"/>
      </rPr>
      <t xml:space="preserve"> </t>
    </r>
    <r>
      <rPr>
        <sz val="9"/>
        <color rgb="FFC00000"/>
        <rFont val="Calibri"/>
        <family val="2"/>
        <scheme val="minor"/>
      </rPr>
      <t>(costs on request)</t>
    </r>
  </si>
  <si>
    <t>all wooden volumes are available in dual or fulltex</t>
  </si>
  <si>
    <t>WOODEN VOLUMES</t>
  </si>
  <si>
    <t>GREY
RAL 7030</t>
  </si>
  <si>
    <t>PURPLE
RAL 5022</t>
  </si>
  <si>
    <t>COLOR
RAL XXXX</t>
  </si>
  <si>
    <t>AMOUNT
VOLUMES</t>
  </si>
  <si>
    <r>
      <t xml:space="preserve">SPECIAL COLORS </t>
    </r>
    <r>
      <rPr>
        <sz val="10"/>
        <color rgb="FF23C587"/>
        <rFont val="Calibri"/>
        <family val="2"/>
        <scheme val="minor"/>
      </rPr>
      <t>(costs on request)</t>
    </r>
  </si>
  <si>
    <t>TOTAL
VOLUMES</t>
  </si>
  <si>
    <t>no</t>
  </si>
  <si>
    <t>yes</t>
  </si>
  <si>
    <t>REMARKS / COLORS / REQUESTS</t>
  </si>
  <si>
    <t>CATEGORY</t>
  </si>
  <si>
    <t>LENGTH</t>
  </si>
  <si>
    <t>TOTAL</t>
  </si>
  <si>
    <t>Additional work, such as new attachment points, will be charged at €70/hour.</t>
  </si>
  <si>
    <t>Holds with more complex structures and jugs are classified in a higher size category because they require more time to process.</t>
  </si>
  <si>
    <t xml:space="preserve">*The effort involved in handling wooden volumes always varies greatly, so we charge €70/hour based on the amount of work involved. </t>
  </si>
  <si>
    <t xml:space="preserve">  The prices shown here for wooden volumes are therefore only a guideline and are not binding.</t>
  </si>
  <si>
    <t>If desired please select:</t>
  </si>
  <si>
    <t>Check tnuts and replace if necessary</t>
  </si>
  <si>
    <t>Check attachment points and replace if necessary</t>
  </si>
  <si>
    <t>WOODEN VOLUMES*</t>
  </si>
  <si>
    <t>Full Set macros fulltex</t>
  </si>
  <si>
    <t>macro 04 fulltex</t>
  </si>
  <si>
    <t>macro 05 fulltex</t>
  </si>
  <si>
    <t>macro 06 fulltex</t>
  </si>
  <si>
    <t>macro 07 fulltex</t>
  </si>
  <si>
    <t>macro 08 fulltex</t>
  </si>
  <si>
    <t>macro 09 fulltex</t>
  </si>
  <si>
    <t>macro 10 fulltex</t>
  </si>
  <si>
    <t>macro 11 fulltex</t>
  </si>
  <si>
    <t>macro 12 fulltex</t>
  </si>
  <si>
    <t>macro 13 fulltex</t>
  </si>
  <si>
    <t>macro 14 fulltex</t>
  </si>
  <si>
    <t>macro 15 fulltex</t>
  </si>
  <si>
    <t>macro 16 fulltex</t>
  </si>
  <si>
    <t>macro 17 fulltex</t>
  </si>
  <si>
    <t>macro 18 fulltex</t>
  </si>
  <si>
    <t>macro 19 fulltex</t>
  </si>
  <si>
    <t>macro 20 fulltex</t>
  </si>
  <si>
    <t>macro 21 fulltex</t>
  </si>
  <si>
    <t>macro 22 fulltex</t>
  </si>
  <si>
    <t>Full Set macros dualtex</t>
  </si>
  <si>
    <t>macro 04 dualtex</t>
  </si>
  <si>
    <t>macro 05 dualtex</t>
  </si>
  <si>
    <t>macro 06 dualtex</t>
  </si>
  <si>
    <t>macro 07 dualtex</t>
  </si>
  <si>
    <t>macro 08 dualtex</t>
  </si>
  <si>
    <t>macro 09 dualtex</t>
  </si>
  <si>
    <t>macro 10 dualtex</t>
  </si>
  <si>
    <t>macro 11 dualtex</t>
  </si>
  <si>
    <t>macro 12 dualtex</t>
  </si>
  <si>
    <t>macro 13 dualtex</t>
  </si>
  <si>
    <t>macro 14 dualtex</t>
  </si>
  <si>
    <t>macro 15 dualtex</t>
  </si>
  <si>
    <t>macro 16 dualtex</t>
  </si>
  <si>
    <t>macro 17 dualtex</t>
  </si>
  <si>
    <t>macro 18 dualtex</t>
  </si>
  <si>
    <t>macro 19 dualtex</t>
  </si>
  <si>
    <t>macro 20 dualtex</t>
  </si>
  <si>
    <t>macro 21 dualtex</t>
  </si>
  <si>
    <t>macro 22 dualtex</t>
  </si>
  <si>
    <t>XXL-macro</t>
  </si>
  <si>
    <t>macro 01 fulltex</t>
  </si>
  <si>
    <t>macro 02 fulltex</t>
  </si>
  <si>
    <t>macro 03 fulltex</t>
  </si>
  <si>
    <t>macro 01 dualtex</t>
  </si>
  <si>
    <t>macro</t>
  </si>
  <si>
    <t>macro 02 dualtex</t>
  </si>
  <si>
    <t>macro 03 dualtex</t>
  </si>
  <si>
    <t>Full Set PU &amp; macros</t>
  </si>
  <si>
    <t>macro 01</t>
  </si>
  <si>
    <t>macro 02</t>
  </si>
  <si>
    <t>macro 03</t>
  </si>
  <si>
    <t>macro 04</t>
  </si>
  <si>
    <t>macro set 01 fulltex</t>
  </si>
  <si>
    <t>macro set 02 fulltex</t>
  </si>
  <si>
    <t>macro set 03 fulltex</t>
  </si>
  <si>
    <t>macro set 01 dualtex</t>
  </si>
  <si>
    <t>macro set 02 dualtex</t>
  </si>
  <si>
    <t>macro set 03 dualtex</t>
  </si>
  <si>
    <t>-5% discount</t>
  </si>
  <si>
    <t>PU, PE, macroS</t>
  </si>
  <si>
    <t>jugs</t>
  </si>
  <si>
    <t>Incut, jugs</t>
  </si>
  <si>
    <t>jugs, Incut</t>
  </si>
  <si>
    <t>Sloper, jugs</t>
  </si>
  <si>
    <t>footholds</t>
  </si>
  <si>
    <t>crimps</t>
  </si>
  <si>
    <t xml:space="preserve">crimps </t>
  </si>
  <si>
    <t>crimps, footholds</t>
  </si>
  <si>
    <t>crimps, Incut</t>
  </si>
  <si>
    <t>ledge</t>
  </si>
  <si>
    <t>jugs/ledge</t>
  </si>
  <si>
    <t>footholds, ledge, crimps</t>
  </si>
  <si>
    <t>crimps, ledge</t>
  </si>
  <si>
    <t>pinches</t>
  </si>
  <si>
    <t>pinch</t>
  </si>
  <si>
    <t>one-handed</t>
  </si>
  <si>
    <t>one-handed, Roofjug</t>
  </si>
  <si>
    <t>one-handed, slopy</t>
  </si>
  <si>
    <t>two-handed, Roofjug</t>
  </si>
  <si>
    <t>two-handed, normal incut</t>
  </si>
  <si>
    <t>two-handed, Slopy</t>
  </si>
  <si>
    <r>
      <t xml:space="preserve">spax </t>
    </r>
    <r>
      <rPr>
        <sz val="12"/>
        <color rgb="FFFF0000"/>
        <rFont val="Calibri"/>
        <family val="2"/>
        <scheme val="minor"/>
      </rPr>
      <t>new</t>
    </r>
  </si>
  <si>
    <r>
      <t xml:space="preserve">spax, ledge </t>
    </r>
    <r>
      <rPr>
        <sz val="12"/>
        <color rgb="FFFF0000"/>
        <rFont val="Calibri"/>
        <family val="2"/>
        <scheme val="minor"/>
      </rPr>
      <t>new</t>
    </r>
  </si>
  <si>
    <r>
      <t xml:space="preserve">spax, crimps </t>
    </r>
    <r>
      <rPr>
        <sz val="12"/>
        <color rgb="FFFF0000"/>
        <rFont val="Calibri"/>
        <family val="2"/>
        <scheme val="minor"/>
      </rPr>
      <t>new</t>
    </r>
  </si>
  <si>
    <r>
      <t xml:space="preserve">crimps </t>
    </r>
    <r>
      <rPr>
        <sz val="12"/>
        <color rgb="FFFF0000"/>
        <rFont val="Calibri"/>
        <family val="2"/>
        <scheme val="minor"/>
      </rPr>
      <t>new</t>
    </r>
  </si>
  <si>
    <r>
      <t xml:space="preserve">ledge, jugs </t>
    </r>
    <r>
      <rPr>
        <sz val="12"/>
        <color rgb="FFFF0000"/>
        <rFont val="Calibri"/>
        <family val="2"/>
        <scheme val="minor"/>
      </rPr>
      <t>new</t>
    </r>
  </si>
  <si>
    <r>
      <t xml:space="preserve">jugs </t>
    </r>
    <r>
      <rPr>
        <sz val="12"/>
        <color rgb="FFFF0000"/>
        <rFont val="Calibri"/>
        <family val="2"/>
        <scheme val="minor"/>
      </rPr>
      <t>new</t>
    </r>
  </si>
  <si>
    <t>small crimps/ledge</t>
  </si>
  <si>
    <t>Slopy/straight</t>
  </si>
  <si>
    <t xml:space="preserve">Slopy/straight </t>
  </si>
  <si>
    <t>Incut/straight</t>
  </si>
  <si>
    <t>one-handed, standard</t>
  </si>
  <si>
    <t>two-handed, big incut</t>
  </si>
  <si>
    <t>spax footer/hold positiv</t>
  </si>
  <si>
    <t>spax footer/hold slopy</t>
  </si>
  <si>
    <t>Bolt on slopy to positiv</t>
  </si>
  <si>
    <r>
      <t xml:space="preserve">footholds </t>
    </r>
    <r>
      <rPr>
        <sz val="12"/>
        <color rgb="FFFF0000"/>
        <rFont val="Calibri"/>
        <family val="2"/>
        <scheme val="minor"/>
      </rPr>
      <t>new</t>
    </r>
  </si>
  <si>
    <r>
      <rPr>
        <sz val="11"/>
        <rFont val="Calibri"/>
        <family val="2"/>
        <scheme val="minor"/>
      </rPr>
      <t>Flat Sloper</t>
    </r>
    <r>
      <rPr>
        <sz val="11"/>
        <color rgb="FFFF0000"/>
        <rFont val="Calibri"/>
        <family val="2"/>
        <scheme val="minor"/>
      </rPr>
      <t xml:space="preserve"> new</t>
    </r>
  </si>
  <si>
    <r>
      <rPr>
        <sz val="11"/>
        <rFont val="Calibri"/>
        <family val="2"/>
        <scheme val="minor"/>
      </rPr>
      <t>Good Sloper</t>
    </r>
    <r>
      <rPr>
        <sz val="11"/>
        <color rgb="FFFF0000"/>
        <rFont val="Calibri"/>
        <family val="2"/>
        <scheme val="minor"/>
      </rPr>
      <t xml:space="preserve"> new</t>
    </r>
  </si>
  <si>
    <r>
      <t xml:space="preserve">jugs </t>
    </r>
    <r>
      <rPr>
        <sz val="11"/>
        <color rgb="FFFF0000"/>
        <rFont val="Calibri"/>
        <family val="2"/>
        <scheme val="minor"/>
      </rPr>
      <t>new</t>
    </r>
  </si>
  <si>
    <t>long crimps</t>
  </si>
  <si>
    <t>mixed</t>
  </si>
  <si>
    <r>
      <rPr>
        <sz val="11"/>
        <rFont val="Calibri"/>
        <family val="2"/>
        <scheme val="minor"/>
      </rPr>
      <t xml:space="preserve">Sloper, jugs </t>
    </r>
    <r>
      <rPr>
        <sz val="11"/>
        <color rgb="FFFF0000"/>
        <rFont val="Calibri"/>
        <family val="2"/>
        <scheme val="minor"/>
      </rPr>
      <t>new</t>
    </r>
  </si>
  <si>
    <r>
      <rPr>
        <sz val="11"/>
        <rFont val="Calibri"/>
        <family val="2"/>
        <scheme val="minor"/>
      </rPr>
      <t>jugs</t>
    </r>
    <r>
      <rPr>
        <sz val="11"/>
        <color rgb="FFFF0000"/>
        <rFont val="Calibri"/>
        <family val="2"/>
        <scheme val="minor"/>
      </rPr>
      <t xml:space="preserve"> new</t>
    </r>
  </si>
  <si>
    <r>
      <rPr>
        <sz val="11"/>
        <rFont val="Calibri"/>
        <family val="2"/>
        <scheme val="minor"/>
      </rPr>
      <t>spax ledge</t>
    </r>
    <r>
      <rPr>
        <sz val="11"/>
        <color rgb="FFFF0000"/>
        <rFont val="Calibri"/>
        <family val="2"/>
        <scheme val="minor"/>
      </rPr>
      <t xml:space="preserve"> new</t>
    </r>
  </si>
  <si>
    <r>
      <rPr>
        <sz val="11"/>
        <rFont val="Calibri"/>
        <family val="2"/>
        <scheme val="minor"/>
      </rPr>
      <t>crimps</t>
    </r>
    <r>
      <rPr>
        <sz val="11"/>
        <color rgb="FFFF0000"/>
        <rFont val="Calibri"/>
        <family val="2"/>
        <scheme val="minor"/>
      </rPr>
      <t xml:space="preserve"> new</t>
    </r>
  </si>
  <si>
    <r>
      <rPr>
        <sz val="11"/>
        <rFont val="Calibri"/>
        <family val="2"/>
        <scheme val="minor"/>
      </rPr>
      <t>spax</t>
    </r>
    <r>
      <rPr>
        <sz val="11"/>
        <color rgb="FFFF0000"/>
        <rFont val="Calibri"/>
        <family val="2"/>
        <scheme val="minor"/>
      </rPr>
      <t xml:space="preserve"> new</t>
    </r>
  </si>
  <si>
    <r>
      <rPr>
        <sz val="11"/>
        <rFont val="Calibri"/>
        <family val="2"/>
        <scheme val="minor"/>
      </rPr>
      <t>spax, footholds</t>
    </r>
    <r>
      <rPr>
        <sz val="11"/>
        <color rgb="FFFF0000"/>
        <rFont val="Calibri"/>
        <family val="2"/>
        <scheme val="minor"/>
      </rPr>
      <t xml:space="preserve"> 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</si>
</sst>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&lt;=9999999]###\-####;\ \(0##\)\ ###\-####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3C587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23C587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23C587"/>
      <name val="Calibri"/>
      <family val="2"/>
      <scheme val="minor"/>
    </font>
    <font>
      <sz val="12"/>
      <color rgb="FF23C587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20"/>
      <color rgb="FF7030A0"/>
      <name val="Aptos"/>
      <family val="2"/>
    </font>
    <font>
      <b/>
      <sz val="14"/>
      <color rgb="FF5126A6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4426A6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3222AA"/>
      <name val="Calibri"/>
      <family val="2"/>
      <scheme val="minor"/>
    </font>
    <font>
      <b/>
      <sz val="12"/>
      <color rgb="FF3222AA"/>
      <name val="Calibri"/>
      <family val="2"/>
      <scheme val="minor"/>
    </font>
    <font>
      <b/>
      <sz val="16"/>
      <color rgb="FF3222AA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23C587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23C587"/>
      <name val="Calibri"/>
      <family val="2"/>
      <scheme val="minor"/>
    </font>
    <font>
      <b/>
      <sz val="1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rgb="FF923E8E"/>
        <bgColor indexed="64"/>
      </patternFill>
    </fill>
    <fill>
      <patternFill patternType="solid">
        <fgColor rgb="FF70CEC3"/>
        <bgColor indexed="64"/>
      </patternFill>
    </fill>
    <fill>
      <patternFill patternType="solid">
        <fgColor rgb="FFF7E325"/>
        <bgColor indexed="64"/>
      </patternFill>
    </fill>
    <fill>
      <patternFill patternType="solid">
        <fgColor rgb="FF6024A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5B3B27"/>
        <bgColor indexed="64"/>
      </patternFill>
    </fill>
    <fill>
      <patternFill patternType="solid">
        <fgColor rgb="FF58319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3F7"/>
        <bgColor indexed="64"/>
      </patternFill>
    </fill>
    <fill>
      <patternFill patternType="solid">
        <fgColor rgb="FF447F13"/>
        <bgColor indexed="64"/>
      </patternFill>
    </fill>
    <fill>
      <patternFill patternType="solid">
        <fgColor rgb="FF5BAA1A"/>
        <bgColor indexed="64"/>
      </patternFill>
    </fill>
    <fill>
      <patternFill patternType="solid">
        <fgColor rgb="FFFF33DD"/>
        <bgColor indexed="64"/>
      </patternFill>
    </fill>
    <fill>
      <patternFill patternType="solid">
        <fgColor rgb="FFFF9201"/>
        <bgColor indexed="64"/>
      </patternFill>
    </fill>
    <fill>
      <patternFill patternType="solid">
        <fgColor rgb="FF60FF4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6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thin">
        <color indexed="64"/>
      </top>
      <bottom/>
      <diagonal/>
    </border>
    <border>
      <left style="hair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/>
      </bottom>
      <diagonal/>
    </border>
    <border>
      <left style="dotted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theme="0"/>
      </bottom>
      <diagonal/>
    </border>
    <border>
      <left style="thin">
        <color indexed="64"/>
      </left>
      <right style="thin">
        <color indexed="64"/>
      </right>
      <top style="hair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theme="0"/>
      </top>
      <bottom/>
      <diagonal/>
    </border>
    <border>
      <left style="thin">
        <color indexed="64"/>
      </left>
      <right/>
      <top style="dotted">
        <color theme="0"/>
      </top>
      <bottom/>
      <diagonal/>
    </border>
    <border>
      <left/>
      <right style="hair">
        <color theme="0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 diagonalUp="1">
      <left style="thin">
        <color theme="1"/>
      </left>
      <right/>
      <top style="thin">
        <color theme="1"/>
      </top>
      <bottom/>
      <diagonal style="thin">
        <color theme="1"/>
      </diagonal>
    </border>
    <border diagonalUp="1">
      <left/>
      <right/>
      <top style="thin">
        <color theme="1"/>
      </top>
      <bottom/>
      <diagonal style="thin">
        <color theme="1"/>
      </diagonal>
    </border>
    <border diagonalUp="1">
      <left/>
      <right style="thin">
        <color theme="1"/>
      </right>
      <top style="thin">
        <color theme="1"/>
      </top>
      <bottom/>
      <diagonal style="thin">
        <color theme="1"/>
      </diagonal>
    </border>
    <border diagonalUp="1">
      <left style="thin">
        <color theme="1"/>
      </left>
      <right/>
      <top/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 diagonalUp="1">
      <left/>
      <right style="thin">
        <color theme="1"/>
      </right>
      <top/>
      <bottom/>
      <diagonal style="thin">
        <color theme="1"/>
      </diagonal>
    </border>
    <border>
      <left style="thin">
        <color theme="1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8">
    <xf numFmtId="0" fontId="0" fillId="0" borderId="0" xfId="0"/>
    <xf numFmtId="0" fontId="0" fillId="2" borderId="0" xfId="0" applyFill="1"/>
    <xf numFmtId="0" fontId="0" fillId="16" borderId="0" xfId="0" applyFill="1"/>
    <xf numFmtId="0" fontId="5" fillId="16" borderId="0" xfId="0" applyFont="1" applyFill="1" applyAlignment="1">
      <alignment horizontal="center"/>
    </xf>
    <xf numFmtId="0" fontId="29" fillId="16" borderId="0" xfId="0" applyFont="1" applyFill="1"/>
    <xf numFmtId="0" fontId="0" fillId="16" borderId="10" xfId="0" applyFill="1" applyBorder="1"/>
    <xf numFmtId="0" fontId="0" fillId="17" borderId="0" xfId="0" applyFill="1"/>
    <xf numFmtId="0" fontId="7" fillId="17" borderId="0" xfId="0" applyFont="1" applyFill="1"/>
    <xf numFmtId="0" fontId="7" fillId="17" borderId="0" xfId="0" applyFont="1" applyFill="1" applyAlignment="1">
      <alignment horizontal="left" vertical="center"/>
    </xf>
    <xf numFmtId="0" fontId="20" fillId="17" borderId="0" xfId="0" applyFont="1" applyFill="1" applyAlignment="1">
      <alignment horizontal="left" vertical="center"/>
    </xf>
    <xf numFmtId="0" fontId="7" fillId="17" borderId="0" xfId="0" applyFont="1" applyFill="1" applyAlignment="1">
      <alignment horizontal="right" vertical="center"/>
    </xf>
    <xf numFmtId="0" fontId="20" fillId="17" borderId="0" xfId="0" applyFont="1" applyFill="1"/>
    <xf numFmtId="44" fontId="7" fillId="17" borderId="0" xfId="1" applyFont="1" applyFill="1" applyBorder="1" applyAlignment="1" applyProtection="1">
      <alignment vertical="center"/>
    </xf>
    <xf numFmtId="0" fontId="19" fillId="17" borderId="0" xfId="0" applyFont="1" applyFill="1" applyProtection="1">
      <protection locked="0"/>
    </xf>
    <xf numFmtId="0" fontId="7" fillId="17" borderId="0" xfId="0" applyFont="1" applyFill="1" applyAlignment="1">
      <alignment horizontal="center"/>
    </xf>
    <xf numFmtId="164" fontId="7" fillId="17" borderId="0" xfId="0" applyNumberFormat="1" applyFont="1" applyFill="1" applyAlignment="1">
      <alignment horizontal="center"/>
    </xf>
    <xf numFmtId="0" fontId="7" fillId="17" borderId="0" xfId="0" applyFont="1" applyFill="1" applyAlignment="1" applyProtection="1">
      <alignment vertical="center" wrapText="1"/>
      <protection locked="0"/>
    </xf>
    <xf numFmtId="0" fontId="7" fillId="17" borderId="0" xfId="0" applyFont="1" applyFill="1" applyAlignment="1">
      <alignment horizontal="left"/>
    </xf>
    <xf numFmtId="0" fontId="20" fillId="17" borderId="0" xfId="0" applyFont="1" applyFill="1" applyAlignment="1">
      <alignment horizontal="left"/>
    </xf>
    <xf numFmtId="164" fontId="7" fillId="17" borderId="0" xfId="0" applyNumberFormat="1" applyFont="1" applyFill="1"/>
    <xf numFmtId="0" fontId="7" fillId="17" borderId="0" xfId="0" applyFont="1" applyFill="1" applyAlignment="1">
      <alignment horizontal="right"/>
    </xf>
    <xf numFmtId="44" fontId="7" fillId="17" borderId="0" xfId="1" applyFont="1" applyFill="1" applyBorder="1" applyProtection="1"/>
    <xf numFmtId="0" fontId="19" fillId="17" borderId="0" xfId="0" applyFont="1" applyFill="1" applyAlignment="1">
      <alignment horizontal="right" vertical="center"/>
    </xf>
    <xf numFmtId="44" fontId="19" fillId="17" borderId="0" xfId="1" applyFont="1" applyFill="1" applyBorder="1" applyAlignment="1" applyProtection="1">
      <alignment vertical="center"/>
    </xf>
    <xf numFmtId="0" fontId="19" fillId="17" borderId="10" xfId="0" applyFont="1" applyFill="1" applyBorder="1" applyAlignment="1">
      <alignment horizontal="left" vertical="center"/>
    </xf>
    <xf numFmtId="0" fontId="19" fillId="17" borderId="10" xfId="0" applyFont="1" applyFill="1" applyBorder="1" applyAlignment="1">
      <alignment vertical="center"/>
    </xf>
    <xf numFmtId="44" fontId="19" fillId="17" borderId="0" xfId="1" applyFont="1" applyFill="1" applyBorder="1" applyAlignment="1">
      <alignment vertical="center"/>
    </xf>
    <xf numFmtId="0" fontId="19" fillId="17" borderId="0" xfId="0" applyFont="1" applyFill="1" applyAlignment="1">
      <alignment vertical="center"/>
    </xf>
    <xf numFmtId="0" fontId="0" fillId="18" borderId="0" xfId="0" applyFill="1"/>
    <xf numFmtId="0" fontId="22" fillId="18" borderId="0" xfId="0" applyFont="1" applyFill="1"/>
    <xf numFmtId="0" fontId="0" fillId="18" borderId="3" xfId="0" applyFill="1" applyBorder="1"/>
    <xf numFmtId="9" fontId="3" fillId="18" borderId="0" xfId="3" applyFont="1" applyFill="1" applyBorder="1" applyProtection="1"/>
    <xf numFmtId="44" fontId="0" fillId="18" borderId="3" xfId="1" applyFont="1" applyFill="1" applyBorder="1"/>
    <xf numFmtId="0" fontId="25" fillId="18" borderId="0" xfId="0" applyFont="1" applyFill="1"/>
    <xf numFmtId="0" fontId="31" fillId="18" borderId="0" xfId="0" applyFont="1" applyFill="1"/>
    <xf numFmtId="0" fontId="32" fillId="18" borderId="0" xfId="0" applyFont="1" applyFill="1"/>
    <xf numFmtId="0" fontId="0" fillId="18" borderId="3" xfId="0" applyFill="1" applyBorder="1" applyProtection="1">
      <protection locked="0"/>
    </xf>
    <xf numFmtId="0" fontId="16" fillId="18" borderId="0" xfId="0" applyFont="1" applyFill="1"/>
    <xf numFmtId="0" fontId="2" fillId="18" borderId="0" xfId="0" applyFont="1" applyFill="1"/>
    <xf numFmtId="0" fontId="30" fillId="18" borderId="0" xfId="0" applyFont="1" applyFill="1"/>
    <xf numFmtId="0" fontId="5" fillId="18" borderId="0" xfId="0" applyFont="1" applyFill="1"/>
    <xf numFmtId="0" fontId="5" fillId="18" borderId="0" xfId="0" applyFont="1" applyFill="1" applyAlignment="1">
      <alignment horizontal="center"/>
    </xf>
    <xf numFmtId="0" fontId="15" fillId="18" borderId="0" xfId="0" applyFont="1" applyFill="1"/>
    <xf numFmtId="0" fontId="21" fillId="18" borderId="0" xfId="0" applyFont="1" applyFill="1"/>
    <xf numFmtId="0" fontId="17" fillId="18" borderId="0" xfId="0" applyFont="1" applyFill="1"/>
    <xf numFmtId="0" fontId="7" fillId="18" borderId="3" xfId="0" applyFont="1" applyFill="1" applyBorder="1" applyAlignment="1">
      <alignment horizontal="left" vertical="center"/>
    </xf>
    <xf numFmtId="0" fontId="7" fillId="18" borderId="3" xfId="0" applyFont="1" applyFill="1" applyBorder="1" applyAlignment="1">
      <alignment horizontal="right" vertical="center"/>
    </xf>
    <xf numFmtId="44" fontId="7" fillId="18" borderId="3" xfId="1" applyFont="1" applyFill="1" applyBorder="1" applyProtection="1"/>
    <xf numFmtId="9" fontId="7" fillId="18" borderId="3" xfId="3" applyFont="1" applyFill="1" applyBorder="1" applyProtection="1"/>
    <xf numFmtId="0" fontId="7" fillId="18" borderId="3" xfId="0" applyFont="1" applyFill="1" applyBorder="1" applyAlignment="1">
      <alignment vertical="center"/>
    </xf>
    <xf numFmtId="0" fontId="4" fillId="18" borderId="0" xfId="0" applyFont="1" applyFill="1"/>
    <xf numFmtId="0" fontId="3" fillId="18" borderId="0" xfId="0" applyFont="1" applyFill="1"/>
    <xf numFmtId="44" fontId="18" fillId="18" borderId="3" xfId="1" applyFont="1" applyFill="1" applyBorder="1" applyAlignment="1" applyProtection="1"/>
    <xf numFmtId="0" fontId="11" fillId="18" borderId="0" xfId="0" applyFont="1" applyFill="1" applyAlignment="1">
      <alignment horizontal="right"/>
    </xf>
    <xf numFmtId="0" fontId="23" fillId="18" borderId="0" xfId="0" applyFont="1" applyFill="1"/>
    <xf numFmtId="44" fontId="3" fillId="18" borderId="0" xfId="1" applyFont="1" applyFill="1" applyBorder="1" applyProtection="1"/>
    <xf numFmtId="44" fontId="7" fillId="18" borderId="3" xfId="1" applyFont="1" applyFill="1" applyBorder="1" applyAlignment="1" applyProtection="1"/>
    <xf numFmtId="164" fontId="3" fillId="18" borderId="0" xfId="0" applyNumberFormat="1" applyFont="1" applyFill="1"/>
    <xf numFmtId="0" fontId="8" fillId="18" borderId="0" xfId="0" applyFont="1" applyFill="1"/>
    <xf numFmtId="0" fontId="6" fillId="18" borderId="0" xfId="0" applyFont="1" applyFill="1"/>
    <xf numFmtId="44" fontId="6" fillId="18" borderId="0" xfId="1" applyFont="1" applyFill="1" applyBorder="1" applyProtection="1"/>
    <xf numFmtId="44" fontId="6" fillId="18" borderId="0" xfId="0" applyNumberFormat="1" applyFont="1" applyFill="1"/>
    <xf numFmtId="0" fontId="7" fillId="18" borderId="3" xfId="0" applyFont="1" applyFill="1" applyBorder="1"/>
    <xf numFmtId="0" fontId="7" fillId="18" borderId="0" xfId="0" applyFont="1" applyFill="1" applyAlignment="1">
      <alignment vertical="top"/>
    </xf>
    <xf numFmtId="0" fontId="13" fillId="18" borderId="0" xfId="2" applyFill="1" applyBorder="1" applyAlignment="1" applyProtection="1"/>
    <xf numFmtId="0" fontId="3" fillId="18" borderId="0" xfId="0" quotePrefix="1" applyFont="1" applyFill="1"/>
    <xf numFmtId="0" fontId="7" fillId="18" borderId="0" xfId="0" applyFont="1" applyFill="1"/>
    <xf numFmtId="0" fontId="26" fillId="16" borderId="5" xfId="0" applyFont="1" applyFill="1" applyBorder="1" applyAlignment="1">
      <alignment horizontal="center" vertical="center"/>
    </xf>
    <xf numFmtId="0" fontId="25" fillId="23" borderId="0" xfId="0" applyFont="1" applyFill="1" applyAlignment="1" applyProtection="1">
      <alignment horizontal="center" vertical="center" wrapText="1"/>
      <protection locked="0"/>
    </xf>
    <xf numFmtId="0" fontId="24" fillId="17" borderId="0" xfId="0" applyFont="1" applyFill="1" applyAlignment="1">
      <alignment horizontal="right" vertical="center" textRotation="90"/>
    </xf>
    <xf numFmtId="0" fontId="19" fillId="17" borderId="33" xfId="0" applyFont="1" applyFill="1" applyBorder="1" applyAlignment="1">
      <alignment horizontal="left" vertical="center"/>
    </xf>
    <xf numFmtId="0" fontId="19" fillId="17" borderId="24" xfId="0" applyFont="1" applyFill="1" applyBorder="1" applyAlignment="1">
      <alignment horizontal="left" vertical="center"/>
    </xf>
    <xf numFmtId="0" fontId="37" fillId="17" borderId="33" xfId="0" applyFont="1" applyFill="1" applyBorder="1" applyAlignment="1">
      <alignment horizontal="left" vertical="center"/>
    </xf>
    <xf numFmtId="0" fontId="37" fillId="17" borderId="25" xfId="0" applyFont="1" applyFill="1" applyBorder="1" applyAlignment="1">
      <alignment horizontal="left" vertical="center"/>
    </xf>
    <xf numFmtId="0" fontId="19" fillId="17" borderId="33" xfId="2" applyFont="1" applyFill="1" applyBorder="1" applyAlignment="1" applyProtection="1">
      <alignment horizontal="left" vertical="center"/>
    </xf>
    <xf numFmtId="0" fontId="19" fillId="17" borderId="33" xfId="0" applyFont="1" applyFill="1" applyBorder="1" applyAlignment="1">
      <alignment horizontal="right" vertical="center"/>
    </xf>
    <xf numFmtId="44" fontId="19" fillId="17" borderId="33" xfId="1" applyFont="1" applyFill="1" applyBorder="1" applyAlignment="1" applyProtection="1">
      <alignment vertical="center"/>
    </xf>
    <xf numFmtId="44" fontId="19" fillId="17" borderId="33" xfId="1" applyFont="1" applyFill="1" applyBorder="1" applyAlignment="1" applyProtection="1">
      <alignment horizontal="right" vertical="center"/>
    </xf>
    <xf numFmtId="0" fontId="19" fillId="11" borderId="33" xfId="0" applyFont="1" applyFill="1" applyBorder="1" applyAlignment="1" applyProtection="1">
      <alignment vertical="center" wrapText="1"/>
      <protection locked="0"/>
    </xf>
    <xf numFmtId="0" fontId="19" fillId="17" borderId="33" xfId="0" applyFont="1" applyFill="1" applyBorder="1" applyAlignment="1" applyProtection="1">
      <alignment vertical="center" wrapText="1"/>
      <protection locked="0"/>
    </xf>
    <xf numFmtId="0" fontId="19" fillId="17" borderId="33" xfId="0" applyFont="1" applyFill="1" applyBorder="1" applyAlignment="1" applyProtection="1">
      <alignment horizontal="right" vertical="center"/>
      <protection locked="0"/>
    </xf>
    <xf numFmtId="0" fontId="19" fillId="16" borderId="33" xfId="0" applyFont="1" applyFill="1" applyBorder="1" applyAlignment="1" applyProtection="1">
      <alignment vertical="center" wrapText="1"/>
      <protection locked="0"/>
    </xf>
    <xf numFmtId="0" fontId="19" fillId="8" borderId="33" xfId="0" applyFont="1" applyFill="1" applyBorder="1" applyAlignment="1" applyProtection="1">
      <alignment vertical="center" wrapText="1"/>
      <protection locked="0"/>
    </xf>
    <xf numFmtId="0" fontId="10" fillId="4" borderId="33" xfId="0" applyFont="1" applyFill="1" applyBorder="1" applyAlignment="1" applyProtection="1">
      <alignment vertical="center" wrapText="1"/>
      <protection locked="0"/>
    </xf>
    <xf numFmtId="0" fontId="10" fillId="9" borderId="33" xfId="0" applyFont="1" applyFill="1" applyBorder="1" applyAlignment="1" applyProtection="1">
      <alignment vertical="center" wrapText="1"/>
      <protection locked="0"/>
    </xf>
    <xf numFmtId="0" fontId="10" fillId="12" borderId="33" xfId="0" applyFont="1" applyFill="1" applyBorder="1" applyAlignment="1" applyProtection="1">
      <alignment vertical="center" wrapText="1"/>
      <protection locked="0"/>
    </xf>
    <xf numFmtId="0" fontId="10" fillId="5" borderId="33" xfId="0" applyFont="1" applyFill="1" applyBorder="1" applyAlignment="1" applyProtection="1">
      <alignment vertical="center" wrapText="1"/>
      <protection locked="0"/>
    </xf>
    <xf numFmtId="0" fontId="10" fillId="13" borderId="33" xfId="0" applyFont="1" applyFill="1" applyBorder="1" applyAlignment="1" applyProtection="1">
      <alignment vertical="center" wrapText="1"/>
      <protection locked="0"/>
    </xf>
    <xf numFmtId="0" fontId="10" fillId="10" borderId="33" xfId="0" applyFont="1" applyFill="1" applyBorder="1" applyAlignment="1" applyProtection="1">
      <alignment vertical="center" wrapText="1"/>
      <protection locked="0"/>
    </xf>
    <xf numFmtId="0" fontId="10" fillId="20" borderId="33" xfId="0" applyFont="1" applyFill="1" applyBorder="1" applyAlignment="1" applyProtection="1">
      <alignment vertical="center" wrapText="1"/>
      <protection locked="0"/>
    </xf>
    <xf numFmtId="0" fontId="10" fillId="19" borderId="33" xfId="0" applyFont="1" applyFill="1" applyBorder="1" applyAlignment="1" applyProtection="1">
      <alignment vertical="center" wrapText="1"/>
      <protection locked="0"/>
    </xf>
    <xf numFmtId="0" fontId="10" fillId="7" borderId="33" xfId="0" applyFont="1" applyFill="1" applyBorder="1" applyAlignment="1" applyProtection="1">
      <alignment vertical="center" wrapText="1"/>
      <protection locked="0"/>
    </xf>
    <xf numFmtId="0" fontId="10" fillId="14" borderId="33" xfId="0" applyFont="1" applyFill="1" applyBorder="1" applyAlignment="1" applyProtection="1">
      <alignment vertical="center" wrapText="1"/>
      <protection locked="0"/>
    </xf>
    <xf numFmtId="0" fontId="38" fillId="6" borderId="33" xfId="0" applyFont="1" applyFill="1" applyBorder="1" applyAlignment="1" applyProtection="1">
      <alignment vertical="center" wrapText="1"/>
      <protection locked="0"/>
    </xf>
    <xf numFmtId="0" fontId="38" fillId="21" borderId="33" xfId="0" applyFont="1" applyFill="1" applyBorder="1" applyAlignment="1" applyProtection="1">
      <alignment vertical="center" wrapText="1"/>
      <protection locked="0"/>
    </xf>
    <xf numFmtId="0" fontId="38" fillId="22" borderId="33" xfId="0" applyFont="1" applyFill="1" applyBorder="1" applyAlignment="1" applyProtection="1">
      <alignment vertical="center" wrapText="1"/>
      <protection locked="0"/>
    </xf>
    <xf numFmtId="0" fontId="38" fillId="23" borderId="33" xfId="0" applyFont="1" applyFill="1" applyBorder="1" applyAlignment="1" applyProtection="1">
      <alignment vertical="center" wrapText="1"/>
      <protection locked="0"/>
    </xf>
    <xf numFmtId="0" fontId="19" fillId="17" borderId="33" xfId="0" applyFont="1" applyFill="1" applyBorder="1" applyAlignment="1" applyProtection="1">
      <alignment vertical="center"/>
      <protection locked="0"/>
    </xf>
    <xf numFmtId="0" fontId="19" fillId="16" borderId="33" xfId="0" applyFont="1" applyFill="1" applyBorder="1" applyAlignment="1" applyProtection="1">
      <alignment vertical="center"/>
      <protection locked="0"/>
    </xf>
    <xf numFmtId="44" fontId="7" fillId="18" borderId="3" xfId="1" applyFont="1" applyFill="1" applyBorder="1" applyAlignment="1">
      <alignment horizontal="right" vertical="center"/>
    </xf>
    <xf numFmtId="0" fontId="0" fillId="24" borderId="0" xfId="0" applyFill="1"/>
    <xf numFmtId="0" fontId="5" fillId="24" borderId="0" xfId="0" applyFont="1" applyFill="1"/>
    <xf numFmtId="0" fontId="5" fillId="24" borderId="0" xfId="0" applyFont="1" applyFill="1" applyAlignment="1">
      <alignment horizontal="center"/>
    </xf>
    <xf numFmtId="0" fontId="21" fillId="17" borderId="0" xfId="0" applyFont="1" applyFill="1" applyAlignment="1">
      <alignment vertical="center" textRotation="90" wrapText="1"/>
    </xf>
    <xf numFmtId="0" fontId="21" fillId="17" borderId="0" xfId="0" applyFont="1" applyFill="1" applyAlignment="1">
      <alignment vertical="center" textRotation="90"/>
    </xf>
    <xf numFmtId="0" fontId="0" fillId="17" borderId="0" xfId="0" applyFill="1" applyAlignment="1">
      <alignment horizontal="left"/>
    </xf>
    <xf numFmtId="164" fontId="0" fillId="17" borderId="0" xfId="0" applyNumberFormat="1" applyFill="1"/>
    <xf numFmtId="0" fontId="0" fillId="17" borderId="46" xfId="0" applyFill="1" applyBorder="1" applyAlignment="1">
      <alignment horizontal="left" vertical="center"/>
    </xf>
    <xf numFmtId="0" fontId="0" fillId="17" borderId="47" xfId="0" applyFill="1" applyBorder="1" applyAlignment="1">
      <alignment horizontal="left" vertical="center"/>
    </xf>
    <xf numFmtId="0" fontId="0" fillId="17" borderId="46" xfId="0" applyFill="1" applyBorder="1" applyAlignment="1">
      <alignment horizontal="right" vertical="center"/>
    </xf>
    <xf numFmtId="0" fontId="0" fillId="17" borderId="47" xfId="0" applyFill="1" applyBorder="1" applyAlignment="1">
      <alignment horizontal="right" vertical="center"/>
    </xf>
    <xf numFmtId="44" fontId="0" fillId="17" borderId="46" xfId="1" applyFont="1" applyFill="1" applyBorder="1" applyAlignment="1" applyProtection="1">
      <alignment vertical="center"/>
    </xf>
    <xf numFmtId="44" fontId="0" fillId="17" borderId="47" xfId="1" applyFont="1" applyFill="1" applyBorder="1" applyAlignment="1" applyProtection="1">
      <alignment vertical="center"/>
    </xf>
    <xf numFmtId="0" fontId="19" fillId="11" borderId="46" xfId="0" applyFont="1" applyFill="1" applyBorder="1" applyAlignment="1" applyProtection="1">
      <alignment vertical="center" wrapText="1"/>
      <protection locked="0"/>
    </xf>
    <xf numFmtId="0" fontId="19" fillId="8" borderId="46" xfId="0" applyFont="1" applyFill="1" applyBorder="1" applyAlignment="1" applyProtection="1">
      <alignment vertical="center" wrapText="1"/>
      <protection locked="0"/>
    </xf>
    <xf numFmtId="0" fontId="3" fillId="17" borderId="0" xfId="0" applyFont="1" applyFill="1"/>
    <xf numFmtId="164" fontId="0" fillId="17" borderId="46" xfId="1" applyNumberFormat="1" applyFont="1" applyFill="1" applyBorder="1" applyAlignment="1">
      <alignment horizontal="center" vertical="center"/>
    </xf>
    <xf numFmtId="164" fontId="0" fillId="17" borderId="47" xfId="1" applyNumberFormat="1" applyFont="1" applyFill="1" applyBorder="1" applyAlignment="1">
      <alignment horizontal="center" vertical="center"/>
    </xf>
    <xf numFmtId="0" fontId="19" fillId="0" borderId="46" xfId="0" applyFont="1" applyBorder="1" applyAlignment="1" applyProtection="1">
      <alignment vertical="center" wrapText="1"/>
      <protection locked="0"/>
    </xf>
    <xf numFmtId="0" fontId="38" fillId="17" borderId="24" xfId="0" applyFont="1" applyFill="1" applyBorder="1" applyAlignment="1">
      <alignment horizontal="left" vertical="center"/>
    </xf>
    <xf numFmtId="0" fontId="38" fillId="17" borderId="33" xfId="0" applyFont="1" applyFill="1" applyBorder="1" applyAlignment="1">
      <alignment horizontal="left" vertical="center"/>
    </xf>
    <xf numFmtId="0" fontId="38" fillId="17" borderId="25" xfId="0" applyFont="1" applyFill="1" applyBorder="1" applyAlignment="1">
      <alignment horizontal="left" vertical="center"/>
    </xf>
    <xf numFmtId="0" fontId="26" fillId="16" borderId="0" xfId="0" applyFont="1" applyFill="1"/>
    <xf numFmtId="0" fontId="41" fillId="17" borderId="33" xfId="0" applyFont="1" applyFill="1" applyBorder="1" applyAlignment="1">
      <alignment horizontal="left" vertical="center"/>
    </xf>
    <xf numFmtId="0" fontId="19" fillId="17" borderId="25" xfId="0" applyFont="1" applyFill="1" applyBorder="1" applyAlignment="1">
      <alignment horizontal="left" vertical="center"/>
    </xf>
    <xf numFmtId="0" fontId="19" fillId="17" borderId="25" xfId="0" applyFont="1" applyFill="1" applyBorder="1" applyAlignment="1">
      <alignment horizontal="right" vertical="center"/>
    </xf>
    <xf numFmtId="44" fontId="19" fillId="17" borderId="25" xfId="1" applyFont="1" applyFill="1" applyBorder="1" applyAlignment="1" applyProtection="1">
      <alignment vertical="center"/>
    </xf>
    <xf numFmtId="44" fontId="19" fillId="17" borderId="11" xfId="1" applyFont="1" applyFill="1" applyBorder="1" applyAlignment="1" applyProtection="1">
      <alignment vertical="center"/>
    </xf>
    <xf numFmtId="0" fontId="19" fillId="7" borderId="33" xfId="0" applyFont="1" applyFill="1" applyBorder="1" applyAlignment="1" applyProtection="1">
      <alignment vertical="center"/>
      <protection locked="0"/>
    </xf>
    <xf numFmtId="0" fontId="19" fillId="3" borderId="33" xfId="0" applyFont="1" applyFill="1" applyBorder="1" applyAlignment="1" applyProtection="1">
      <alignment vertical="center"/>
      <protection locked="0"/>
    </xf>
    <xf numFmtId="0" fontId="19" fillId="15" borderId="33" xfId="0" applyFont="1" applyFill="1" applyBorder="1" applyAlignment="1" applyProtection="1">
      <alignment vertical="center"/>
      <protection locked="0"/>
    </xf>
    <xf numFmtId="0" fontId="19" fillId="5" borderId="33" xfId="0" applyFont="1" applyFill="1" applyBorder="1" applyAlignment="1" applyProtection="1">
      <alignment vertical="center"/>
      <protection locked="0"/>
    </xf>
    <xf numFmtId="0" fontId="19" fillId="11" borderId="33" xfId="0" applyFont="1" applyFill="1" applyBorder="1" applyAlignment="1" applyProtection="1">
      <alignment vertical="center"/>
      <protection locked="0"/>
    </xf>
    <xf numFmtId="0" fontId="19" fillId="7" borderId="3" xfId="0" applyFont="1" applyFill="1" applyBorder="1" applyAlignment="1" applyProtection="1">
      <alignment vertical="center"/>
      <protection locked="0"/>
    </xf>
    <xf numFmtId="0" fontId="19" fillId="3" borderId="3" xfId="0" applyFont="1" applyFill="1" applyBorder="1" applyAlignment="1" applyProtection="1">
      <alignment vertical="center"/>
      <protection locked="0"/>
    </xf>
    <xf numFmtId="0" fontId="19" fillId="15" borderId="3" xfId="0" applyFont="1" applyFill="1" applyBorder="1" applyAlignment="1" applyProtection="1">
      <alignment vertical="center"/>
      <protection locked="0"/>
    </xf>
    <xf numFmtId="0" fontId="19" fillId="5" borderId="3" xfId="0" applyFont="1" applyFill="1" applyBorder="1" applyAlignment="1" applyProtection="1">
      <alignment vertical="center"/>
      <protection locked="0"/>
    </xf>
    <xf numFmtId="0" fontId="19" fillId="11" borderId="3" xfId="0" applyFont="1" applyFill="1" applyBorder="1" applyAlignment="1" applyProtection="1">
      <alignment vertical="center"/>
      <protection locked="0"/>
    </xf>
    <xf numFmtId="0" fontId="19" fillId="17" borderId="0" xfId="0" applyFont="1" applyFill="1"/>
    <xf numFmtId="0" fontId="26" fillId="16" borderId="0" xfId="0" applyFont="1" applyFill="1" applyAlignment="1">
      <alignment horizontal="left"/>
    </xf>
    <xf numFmtId="0" fontId="7" fillId="17" borderId="46" xfId="0" applyFont="1" applyFill="1" applyBorder="1" applyAlignment="1">
      <alignment horizontal="left" vertical="center"/>
    </xf>
    <xf numFmtId="0" fontId="7" fillId="17" borderId="46" xfId="2" applyFont="1" applyFill="1" applyBorder="1" applyAlignment="1">
      <alignment horizontal="left" vertical="center"/>
    </xf>
    <xf numFmtId="0" fontId="7" fillId="17" borderId="47" xfId="2" applyFont="1" applyFill="1" applyBorder="1" applyAlignment="1">
      <alignment horizontal="left" vertical="center"/>
    </xf>
    <xf numFmtId="0" fontId="19" fillId="17" borderId="46" xfId="0" applyFont="1" applyFill="1" applyBorder="1" applyAlignment="1" applyProtection="1">
      <alignment vertical="center" wrapText="1"/>
      <protection locked="0"/>
    </xf>
    <xf numFmtId="0" fontId="0" fillId="17" borderId="46" xfId="0" applyFill="1" applyBorder="1" applyAlignment="1">
      <alignment horizontal="center" vertical="center"/>
    </xf>
    <xf numFmtId="164" fontId="0" fillId="17" borderId="44" xfId="0" applyNumberFormat="1" applyFill="1" applyBorder="1" applyAlignment="1">
      <alignment horizontal="center" vertical="center"/>
    </xf>
    <xf numFmtId="0" fontId="0" fillId="17" borderId="46" xfId="0" applyFill="1" applyBorder="1" applyAlignment="1">
      <alignment vertical="center"/>
    </xf>
    <xf numFmtId="0" fontId="7" fillId="17" borderId="46" xfId="0" applyFont="1" applyFill="1" applyBorder="1" applyAlignment="1">
      <alignment vertical="center"/>
    </xf>
    <xf numFmtId="44" fontId="0" fillId="17" borderId="46" xfId="1" applyFont="1" applyFill="1" applyBorder="1" applyAlignment="1">
      <alignment vertical="center"/>
    </xf>
    <xf numFmtId="0" fontId="7" fillId="16" borderId="46" xfId="0" applyFont="1" applyFill="1" applyBorder="1" applyAlignment="1">
      <alignment vertical="center"/>
    </xf>
    <xf numFmtId="0" fontId="0" fillId="16" borderId="46" xfId="0" applyFill="1" applyBorder="1" applyAlignment="1">
      <alignment vertical="center"/>
    </xf>
    <xf numFmtId="164" fontId="0" fillId="17" borderId="46" xfId="0" applyNumberFormat="1" applyFill="1" applyBorder="1" applyAlignment="1">
      <alignment vertical="center"/>
    </xf>
    <xf numFmtId="0" fontId="0" fillId="17" borderId="62" xfId="0" applyFill="1" applyBorder="1" applyAlignment="1">
      <alignment horizontal="center" vertical="center"/>
    </xf>
    <xf numFmtId="164" fontId="0" fillId="17" borderId="63" xfId="0" applyNumberFormat="1" applyFill="1" applyBorder="1" applyAlignment="1">
      <alignment horizontal="center" vertical="center"/>
    </xf>
    <xf numFmtId="0" fontId="19" fillId="17" borderId="33" xfId="0" applyFont="1" applyFill="1" applyBorder="1" applyAlignment="1">
      <alignment horizontal="center" vertical="center"/>
    </xf>
    <xf numFmtId="164" fontId="19" fillId="17" borderId="11" xfId="0" applyNumberFormat="1" applyFont="1" applyFill="1" applyBorder="1" applyAlignment="1">
      <alignment horizontal="center" vertical="center"/>
    </xf>
    <xf numFmtId="0" fontId="38" fillId="0" borderId="33" xfId="0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0" fontId="19" fillId="17" borderId="25" xfId="0" applyFont="1" applyFill="1" applyBorder="1" applyAlignment="1" applyProtection="1">
      <alignment vertical="center"/>
      <protection locked="0"/>
    </xf>
    <xf numFmtId="0" fontId="19" fillId="17" borderId="33" xfId="0" applyFont="1" applyFill="1" applyBorder="1" applyAlignment="1">
      <alignment vertical="center"/>
    </xf>
    <xf numFmtId="44" fontId="19" fillId="17" borderId="33" xfId="1" applyFont="1" applyFill="1" applyBorder="1" applyAlignment="1">
      <alignment horizontal="right" vertical="center"/>
    </xf>
    <xf numFmtId="0" fontId="19" fillId="17" borderId="24" xfId="0" applyFont="1" applyFill="1" applyBorder="1" applyAlignment="1">
      <alignment vertical="center"/>
    </xf>
    <xf numFmtId="44" fontId="19" fillId="17" borderId="24" xfId="1" applyFont="1" applyFill="1" applyBorder="1" applyAlignment="1">
      <alignment horizontal="right" vertical="center"/>
    </xf>
    <xf numFmtId="0" fontId="19" fillId="17" borderId="24" xfId="0" applyFont="1" applyFill="1" applyBorder="1" applyAlignment="1" applyProtection="1">
      <alignment vertical="center"/>
      <protection locked="0"/>
    </xf>
    <xf numFmtId="0" fontId="19" fillId="17" borderId="25" xfId="0" applyFont="1" applyFill="1" applyBorder="1" applyAlignment="1">
      <alignment vertical="center"/>
    </xf>
    <xf numFmtId="44" fontId="19" fillId="17" borderId="25" xfId="1" applyFont="1" applyFill="1" applyBorder="1" applyAlignment="1">
      <alignment horizontal="right" vertical="center"/>
    </xf>
    <xf numFmtId="0" fontId="19" fillId="17" borderId="25" xfId="0" applyFont="1" applyFill="1" applyBorder="1" applyAlignment="1">
      <alignment horizontal="center" vertical="center"/>
    </xf>
    <xf numFmtId="164" fontId="19" fillId="17" borderId="14" xfId="0" applyNumberFormat="1" applyFont="1" applyFill="1" applyBorder="1" applyAlignment="1">
      <alignment horizontal="center" vertical="center"/>
    </xf>
    <xf numFmtId="44" fontId="19" fillId="17" borderId="11" xfId="1" applyFont="1" applyFill="1" applyBorder="1" applyAlignment="1">
      <alignment vertical="center"/>
    </xf>
    <xf numFmtId="0" fontId="19" fillId="17" borderId="33" xfId="0" applyFont="1" applyFill="1" applyBorder="1" applyAlignment="1" applyProtection="1">
      <alignment horizontal="left" vertical="center"/>
      <protection locked="0"/>
    </xf>
    <xf numFmtId="0" fontId="19" fillId="16" borderId="12" xfId="0" applyFont="1" applyFill="1" applyBorder="1" applyAlignment="1">
      <alignment vertical="center"/>
    </xf>
    <xf numFmtId="0" fontId="19" fillId="16" borderId="13" xfId="0" applyFont="1" applyFill="1" applyBorder="1" applyAlignment="1">
      <alignment vertical="center"/>
    </xf>
    <xf numFmtId="44" fontId="19" fillId="16" borderId="14" xfId="1" applyFont="1" applyFill="1" applyBorder="1" applyAlignment="1">
      <alignment vertical="center"/>
    </xf>
    <xf numFmtId="0" fontId="19" fillId="16" borderId="25" xfId="0" applyFont="1" applyFill="1" applyBorder="1" applyAlignment="1" applyProtection="1">
      <alignment vertical="center"/>
      <protection locked="0"/>
    </xf>
    <xf numFmtId="0" fontId="7" fillId="7" borderId="46" xfId="0" applyFont="1" applyFill="1" applyBorder="1" applyAlignment="1" applyProtection="1">
      <alignment horizontal="center" vertical="center"/>
      <protection locked="0"/>
    </xf>
    <xf numFmtId="0" fontId="7" fillId="3" borderId="46" xfId="0" applyFont="1" applyFill="1" applyBorder="1" applyAlignment="1" applyProtection="1">
      <alignment horizontal="center" vertical="center"/>
      <protection locked="0"/>
    </xf>
    <xf numFmtId="0" fontId="34" fillId="15" borderId="46" xfId="0" applyFont="1" applyFill="1" applyBorder="1" applyAlignment="1" applyProtection="1">
      <alignment horizontal="center" vertical="center"/>
      <protection locked="0"/>
    </xf>
    <xf numFmtId="0" fontId="7" fillId="5" borderId="46" xfId="0" applyFont="1" applyFill="1" applyBorder="1" applyAlignment="1" applyProtection="1">
      <alignment horizontal="center" vertical="center"/>
      <protection locked="0"/>
    </xf>
    <xf numFmtId="0" fontId="7" fillId="11" borderId="46" xfId="0" applyFont="1" applyFill="1" applyBorder="1" applyAlignment="1" applyProtection="1">
      <alignment horizontal="center" vertical="center"/>
      <protection locked="0"/>
    </xf>
    <xf numFmtId="0" fontId="40" fillId="17" borderId="46" xfId="0" applyFont="1" applyFill="1" applyBorder="1" applyAlignment="1">
      <alignment horizontal="left" vertical="center"/>
    </xf>
    <xf numFmtId="0" fontId="7" fillId="16" borderId="46" xfId="0" applyFont="1" applyFill="1" applyBorder="1" applyAlignment="1" applyProtection="1">
      <alignment horizontal="center" vertical="center"/>
      <protection locked="0"/>
    </xf>
    <xf numFmtId="0" fontId="34" fillId="16" borderId="46" xfId="0" applyFont="1" applyFill="1" applyBorder="1" applyAlignment="1" applyProtection="1">
      <alignment horizontal="center" vertical="center"/>
      <protection locked="0"/>
    </xf>
    <xf numFmtId="0" fontId="0" fillId="17" borderId="41" xfId="0" applyFill="1" applyBorder="1" applyAlignment="1">
      <alignment horizontal="center" vertical="center"/>
    </xf>
    <xf numFmtId="164" fontId="0" fillId="17" borderId="41" xfId="0" applyNumberFormat="1" applyFill="1" applyBorder="1" applyAlignment="1">
      <alignment horizontal="center" vertical="center"/>
    </xf>
    <xf numFmtId="0" fontId="0" fillId="17" borderId="41" xfId="0" applyFill="1" applyBorder="1" applyAlignment="1" applyProtection="1">
      <alignment horizontal="center" vertical="center"/>
      <protection locked="0"/>
    </xf>
    <xf numFmtId="44" fontId="0" fillId="17" borderId="42" xfId="1" applyFont="1" applyFill="1" applyBorder="1" applyAlignment="1">
      <alignment horizontal="center" vertical="center"/>
    </xf>
    <xf numFmtId="0" fontId="0" fillId="17" borderId="46" xfId="0" applyFill="1" applyBorder="1" applyAlignment="1" applyProtection="1">
      <alignment horizontal="center" vertical="center"/>
      <protection locked="0"/>
    </xf>
    <xf numFmtId="44" fontId="0" fillId="17" borderId="44" xfId="1" applyFont="1" applyFill="1" applyBorder="1" applyAlignment="1">
      <alignment horizontal="center" vertical="center"/>
    </xf>
    <xf numFmtId="0" fontId="0" fillId="17" borderId="47" xfId="0" applyFill="1" applyBorder="1" applyAlignment="1">
      <alignment horizontal="center" vertical="center"/>
    </xf>
    <xf numFmtId="0" fontId="0" fillId="17" borderId="47" xfId="0" applyFill="1" applyBorder="1" applyAlignment="1" applyProtection="1">
      <alignment horizontal="center" vertical="center"/>
      <protection locked="0"/>
    </xf>
    <xf numFmtId="44" fontId="0" fillId="17" borderId="45" xfId="1" applyFont="1" applyFill="1" applyBorder="1" applyAlignment="1">
      <alignment horizontal="center" vertical="center"/>
    </xf>
    <xf numFmtId="0" fontId="7" fillId="17" borderId="41" xfId="0" applyFont="1" applyFill="1" applyBorder="1" applyAlignment="1">
      <alignment horizontal="center" vertical="center"/>
    </xf>
    <xf numFmtId="0" fontId="7" fillId="17" borderId="46" xfId="2" applyFont="1" applyFill="1" applyBorder="1" applyAlignment="1">
      <alignment horizontal="center" vertical="center"/>
    </xf>
    <xf numFmtId="0" fontId="7" fillId="17" borderId="46" xfId="0" applyFont="1" applyFill="1" applyBorder="1" applyAlignment="1">
      <alignment horizontal="center" vertical="center"/>
    </xf>
    <xf numFmtId="0" fontId="7" fillId="17" borderId="47" xfId="2" applyFont="1" applyFill="1" applyBorder="1" applyAlignment="1">
      <alignment horizontal="center" vertical="center"/>
    </xf>
    <xf numFmtId="1" fontId="7" fillId="18" borderId="3" xfId="0" applyNumberFormat="1" applyFont="1" applyFill="1" applyBorder="1" applyAlignment="1">
      <alignment horizontal="right" vertical="center"/>
    </xf>
    <xf numFmtId="0" fontId="19" fillId="17" borderId="46" xfId="0" applyFont="1" applyFill="1" applyBorder="1" applyAlignment="1" applyProtection="1">
      <alignment vertical="center"/>
      <protection locked="0"/>
    </xf>
    <xf numFmtId="0" fontId="19" fillId="4" borderId="46" xfId="0" applyFont="1" applyFill="1" applyBorder="1" applyAlignment="1" applyProtection="1">
      <alignment vertical="center" wrapText="1"/>
      <protection locked="0"/>
    </xf>
    <xf numFmtId="0" fontId="19" fillId="9" borderId="46" xfId="0" applyFont="1" applyFill="1" applyBorder="1" applyAlignment="1" applyProtection="1">
      <alignment vertical="center" wrapText="1"/>
      <protection locked="0"/>
    </xf>
    <xf numFmtId="0" fontId="19" fillId="12" borderId="46" xfId="0" applyFont="1" applyFill="1" applyBorder="1" applyAlignment="1" applyProtection="1">
      <alignment vertical="center" wrapText="1"/>
      <protection locked="0"/>
    </xf>
    <xf numFmtId="0" fontId="19" fillId="5" borderId="46" xfId="0" applyFont="1" applyFill="1" applyBorder="1" applyAlignment="1" applyProtection="1">
      <alignment vertical="center" wrapText="1"/>
      <protection locked="0"/>
    </xf>
    <xf numFmtId="0" fontId="19" fillId="13" borderId="46" xfId="0" applyFont="1" applyFill="1" applyBorder="1" applyAlignment="1" applyProtection="1">
      <alignment vertical="center" wrapText="1"/>
      <protection locked="0"/>
    </xf>
    <xf numFmtId="0" fontId="19" fillId="10" borderId="46" xfId="0" applyFont="1" applyFill="1" applyBorder="1" applyAlignment="1" applyProtection="1">
      <alignment vertical="center" wrapText="1"/>
      <protection locked="0"/>
    </xf>
    <xf numFmtId="0" fontId="19" fillId="20" borderId="46" xfId="0" applyFont="1" applyFill="1" applyBorder="1" applyAlignment="1" applyProtection="1">
      <alignment vertical="center" wrapText="1"/>
      <protection locked="0"/>
    </xf>
    <xf numFmtId="0" fontId="19" fillId="19" borderId="46" xfId="0" applyFont="1" applyFill="1" applyBorder="1" applyAlignment="1" applyProtection="1">
      <alignment vertical="center" wrapText="1"/>
      <protection locked="0"/>
    </xf>
    <xf numFmtId="0" fontId="19" fillId="7" borderId="46" xfId="0" applyFont="1" applyFill="1" applyBorder="1" applyAlignment="1" applyProtection="1">
      <alignment vertical="center" wrapText="1"/>
      <protection locked="0"/>
    </xf>
    <xf numFmtId="0" fontId="19" fillId="14" borderId="46" xfId="0" applyFont="1" applyFill="1" applyBorder="1" applyAlignment="1" applyProtection="1">
      <alignment vertical="center" wrapText="1"/>
      <protection locked="0"/>
    </xf>
    <xf numFmtId="0" fontId="19" fillId="6" borderId="46" xfId="0" applyFont="1" applyFill="1" applyBorder="1" applyAlignment="1" applyProtection="1">
      <alignment vertical="center" wrapText="1"/>
      <protection locked="0"/>
    </xf>
    <xf numFmtId="0" fontId="19" fillId="21" borderId="46" xfId="0" applyFont="1" applyFill="1" applyBorder="1" applyAlignment="1" applyProtection="1">
      <alignment vertical="center" wrapText="1"/>
      <protection locked="0"/>
    </xf>
    <xf numFmtId="0" fontId="19" fillId="22" borderId="46" xfId="0" applyFont="1" applyFill="1" applyBorder="1" applyAlignment="1" applyProtection="1">
      <alignment vertical="center" wrapText="1"/>
      <protection locked="0"/>
    </xf>
    <xf numFmtId="0" fontId="19" fillId="23" borderId="46" xfId="0" applyFont="1" applyFill="1" applyBorder="1" applyAlignment="1" applyProtection="1">
      <alignment vertical="center" wrapText="1"/>
      <protection locked="0"/>
    </xf>
    <xf numFmtId="0" fontId="7" fillId="17" borderId="46" xfId="0" applyFont="1" applyFill="1" applyBorder="1" applyAlignment="1" applyProtection="1">
      <alignment horizontal="right" vertical="center"/>
      <protection locked="0"/>
    </xf>
    <xf numFmtId="0" fontId="19" fillId="17" borderId="47" xfId="0" applyFont="1" applyFill="1" applyBorder="1" applyAlignment="1" applyProtection="1">
      <alignment vertical="center"/>
      <protection locked="0"/>
    </xf>
    <xf numFmtId="0" fontId="19" fillId="21" borderId="43" xfId="0" applyFont="1" applyFill="1" applyBorder="1" applyAlignment="1" applyProtection="1">
      <alignment vertical="center" wrapText="1"/>
      <protection locked="0"/>
    </xf>
    <xf numFmtId="0" fontId="19" fillId="22" borderId="43" xfId="0" applyFont="1" applyFill="1" applyBorder="1" applyAlignment="1" applyProtection="1">
      <alignment vertical="center" wrapText="1"/>
      <protection locked="0"/>
    </xf>
    <xf numFmtId="0" fontId="19" fillId="23" borderId="54" xfId="0" applyFont="1" applyFill="1" applyBorder="1" applyAlignment="1" applyProtection="1">
      <alignment vertical="center" wrapText="1"/>
      <protection locked="0"/>
    </xf>
    <xf numFmtId="0" fontId="19" fillId="17" borderId="43" xfId="0" applyFont="1" applyFill="1" applyBorder="1" applyAlignment="1" applyProtection="1">
      <alignment vertical="center" wrapText="1"/>
      <protection locked="0"/>
    </xf>
    <xf numFmtId="0" fontId="19" fillId="17" borderId="54" xfId="0" applyFont="1" applyFill="1" applyBorder="1" applyAlignment="1" applyProtection="1">
      <alignment vertical="center" wrapText="1"/>
      <protection locked="0"/>
    </xf>
    <xf numFmtId="0" fontId="19" fillId="17" borderId="44" xfId="0" applyFont="1" applyFill="1" applyBorder="1" applyAlignment="1" applyProtection="1">
      <alignment vertical="center" wrapText="1"/>
      <protection locked="0"/>
    </xf>
    <xf numFmtId="0" fontId="19" fillId="0" borderId="54" xfId="0" applyFont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vertical="center" wrapText="1"/>
      <protection locked="0"/>
    </xf>
    <xf numFmtId="0" fontId="41" fillId="17" borderId="25" xfId="0" applyFont="1" applyFill="1" applyBorder="1" applyAlignment="1">
      <alignment horizontal="left" vertical="center"/>
    </xf>
    <xf numFmtId="0" fontId="24" fillId="17" borderId="0" xfId="0" applyFont="1" applyFill="1" applyAlignment="1">
      <alignment vertical="center" textRotation="90"/>
    </xf>
    <xf numFmtId="0" fontId="43" fillId="24" borderId="0" xfId="0" applyFont="1" applyFill="1" applyAlignment="1">
      <alignment horizontal="left"/>
    </xf>
    <xf numFmtId="8" fontId="0" fillId="18" borderId="3" xfId="1" applyNumberFormat="1" applyFont="1" applyFill="1" applyBorder="1"/>
    <xf numFmtId="44" fontId="0" fillId="18" borderId="0" xfId="1" applyFont="1" applyFill="1" applyBorder="1"/>
    <xf numFmtId="0" fontId="0" fillId="18" borderId="0" xfId="0" applyFill="1" applyProtection="1">
      <protection locked="0"/>
    </xf>
    <xf numFmtId="0" fontId="34" fillId="18" borderId="0" xfId="0" applyFont="1" applyFill="1"/>
    <xf numFmtId="0" fontId="0" fillId="18" borderId="0" xfId="0" applyFill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49" fontId="43" fillId="24" borderId="33" xfId="0" applyNumberFormat="1" applyFont="1" applyFill="1" applyBorder="1" applyAlignment="1">
      <alignment horizontal="left" vertical="center"/>
    </xf>
    <xf numFmtId="0" fontId="19" fillId="26" borderId="33" xfId="0" applyFont="1" applyFill="1" applyBorder="1" applyAlignment="1" applyProtection="1">
      <alignment vertical="center"/>
      <protection locked="0"/>
    </xf>
    <xf numFmtId="0" fontId="38" fillId="17" borderId="33" xfId="0" applyFont="1" applyFill="1" applyBorder="1" applyAlignment="1">
      <alignment vertical="center"/>
    </xf>
    <xf numFmtId="0" fontId="43" fillId="27" borderId="33" xfId="0" applyFont="1" applyFill="1" applyBorder="1" applyAlignment="1">
      <alignment vertical="center"/>
    </xf>
    <xf numFmtId="0" fontId="43" fillId="27" borderId="33" xfId="0" applyFont="1" applyFill="1" applyBorder="1" applyAlignment="1">
      <alignment horizontal="left" vertical="center"/>
    </xf>
    <xf numFmtId="49" fontId="43" fillId="27" borderId="33" xfId="0" applyNumberFormat="1" applyFont="1" applyFill="1" applyBorder="1" applyAlignment="1">
      <alignment horizontal="left" vertical="center"/>
    </xf>
    <xf numFmtId="0" fontId="43" fillId="27" borderId="33" xfId="0" applyFont="1" applyFill="1" applyBorder="1" applyAlignment="1">
      <alignment horizontal="right" vertical="center"/>
    </xf>
    <xf numFmtId="44" fontId="43" fillId="27" borderId="33" xfId="0" applyNumberFormat="1" applyFont="1" applyFill="1" applyBorder="1" applyAlignment="1">
      <alignment horizontal="right" vertical="center"/>
    </xf>
    <xf numFmtId="0" fontId="43" fillId="27" borderId="33" xfId="0" applyFont="1" applyFill="1" applyBorder="1" applyAlignment="1" applyProtection="1">
      <alignment vertical="center"/>
      <protection locked="0"/>
    </xf>
    <xf numFmtId="0" fontId="43" fillId="27" borderId="33" xfId="0" applyFont="1" applyFill="1" applyBorder="1" applyAlignment="1">
      <alignment horizontal="center" vertical="center"/>
    </xf>
    <xf numFmtId="164" fontId="43" fillId="27" borderId="11" xfId="0" applyNumberFormat="1" applyFont="1" applyFill="1" applyBorder="1" applyAlignment="1">
      <alignment horizontal="center" vertical="center"/>
    </xf>
    <xf numFmtId="0" fontId="10" fillId="27" borderId="33" xfId="0" applyFont="1" applyFill="1" applyBorder="1" applyAlignment="1">
      <alignment horizontal="left" vertical="center"/>
    </xf>
    <xf numFmtId="0" fontId="10" fillId="27" borderId="33" xfId="0" applyFont="1" applyFill="1" applyBorder="1" applyAlignment="1" applyProtection="1">
      <alignment vertical="center"/>
      <protection locked="0"/>
    </xf>
    <xf numFmtId="0" fontId="10" fillId="27" borderId="33" xfId="0" applyFont="1" applyFill="1" applyBorder="1" applyAlignment="1">
      <alignment horizontal="center" vertical="center"/>
    </xf>
    <xf numFmtId="164" fontId="10" fillId="27" borderId="11" xfId="0" applyNumberFormat="1" applyFont="1" applyFill="1" applyBorder="1" applyAlignment="1">
      <alignment horizontal="center" vertical="center"/>
    </xf>
    <xf numFmtId="0" fontId="39" fillId="17" borderId="11" xfId="0" applyFont="1" applyFill="1" applyBorder="1" applyAlignment="1">
      <alignment vertical="center" textRotation="90"/>
    </xf>
    <xf numFmtId="0" fontId="42" fillId="24" borderId="46" xfId="0" applyFont="1" applyFill="1" applyBorder="1" applyAlignment="1">
      <alignment horizontal="left" vertical="center"/>
    </xf>
    <xf numFmtId="0" fontId="42" fillId="24" borderId="46" xfId="0" applyFont="1" applyFill="1" applyBorder="1" applyAlignment="1">
      <alignment vertical="center"/>
    </xf>
    <xf numFmtId="44" fontId="42" fillId="24" borderId="46" xfId="0" applyNumberFormat="1" applyFont="1" applyFill="1" applyBorder="1" applyAlignment="1">
      <alignment vertical="center"/>
    </xf>
    <xf numFmtId="0" fontId="10" fillId="24" borderId="46" xfId="0" applyFont="1" applyFill="1" applyBorder="1" applyAlignment="1" applyProtection="1">
      <alignment vertical="center" wrapText="1"/>
      <protection locked="0"/>
    </xf>
    <xf numFmtId="0" fontId="3" fillId="24" borderId="46" xfId="0" applyFont="1" applyFill="1" applyBorder="1" applyAlignment="1">
      <alignment horizontal="center" vertical="center"/>
    </xf>
    <xf numFmtId="164" fontId="3" fillId="24" borderId="44" xfId="0" applyNumberFormat="1" applyFont="1" applyFill="1" applyBorder="1" applyAlignment="1">
      <alignment horizontal="center" vertical="center"/>
    </xf>
    <xf numFmtId="164" fontId="42" fillId="24" borderId="46" xfId="0" applyNumberFormat="1" applyFont="1" applyFill="1" applyBorder="1" applyAlignment="1">
      <alignment vertical="center"/>
    </xf>
    <xf numFmtId="0" fontId="42" fillId="24" borderId="46" xfId="2" applyFont="1" applyFill="1" applyBorder="1" applyAlignment="1">
      <alignment horizontal="left" vertical="center"/>
    </xf>
    <xf numFmtId="0" fontId="10" fillId="24" borderId="43" xfId="0" applyFont="1" applyFill="1" applyBorder="1" applyAlignment="1" applyProtection="1">
      <alignment vertical="center" wrapText="1"/>
      <protection locked="0"/>
    </xf>
    <xf numFmtId="0" fontId="10" fillId="24" borderId="54" xfId="0" applyFont="1" applyFill="1" applyBorder="1" applyAlignment="1" applyProtection="1">
      <alignment vertical="center" wrapText="1"/>
      <protection locked="0"/>
    </xf>
    <xf numFmtId="0" fontId="42" fillId="24" borderId="61" xfId="0" applyFont="1" applyFill="1" applyBorder="1" applyAlignment="1">
      <alignment vertical="center"/>
    </xf>
    <xf numFmtId="0" fontId="42" fillId="24" borderId="46" xfId="0" applyFont="1" applyFill="1" applyBorder="1" applyAlignment="1">
      <alignment horizontal="right" vertical="center"/>
    </xf>
    <xf numFmtId="44" fontId="42" fillId="24" borderId="46" xfId="1" applyFont="1" applyFill="1" applyBorder="1" applyAlignment="1" applyProtection="1">
      <alignment vertical="center"/>
    </xf>
    <xf numFmtId="0" fontId="3" fillId="24" borderId="46" xfId="0" applyFont="1" applyFill="1" applyBorder="1" applyAlignment="1" applyProtection="1">
      <alignment horizontal="right" vertical="center"/>
      <protection locked="0"/>
    </xf>
    <xf numFmtId="0" fontId="10" fillId="24" borderId="46" xfId="0" applyFont="1" applyFill="1" applyBorder="1" applyAlignment="1" applyProtection="1">
      <alignment vertical="center"/>
      <protection locked="0"/>
    </xf>
    <xf numFmtId="44" fontId="42" fillId="24" borderId="46" xfId="0" applyNumberFormat="1" applyFont="1" applyFill="1" applyBorder="1" applyAlignment="1">
      <alignment horizontal="right" vertical="center"/>
    </xf>
    <xf numFmtId="44" fontId="42" fillId="24" borderId="46" xfId="1" applyFont="1" applyFill="1" applyBorder="1" applyAlignment="1">
      <alignment horizontal="right" vertical="center"/>
    </xf>
    <xf numFmtId="165" fontId="7" fillId="18" borderId="4" xfId="0" applyNumberFormat="1" applyFont="1" applyFill="1" applyBorder="1" applyAlignment="1" applyProtection="1">
      <alignment horizontal="left" vertical="top"/>
      <protection locked="0"/>
    </xf>
    <xf numFmtId="165" fontId="7" fillId="18" borderId="5" xfId="0" applyNumberFormat="1" applyFont="1" applyFill="1" applyBorder="1" applyAlignment="1" applyProtection="1">
      <alignment horizontal="left" vertical="top"/>
      <protection locked="0"/>
    </xf>
    <xf numFmtId="165" fontId="7" fillId="18" borderId="6" xfId="0" applyNumberFormat="1" applyFont="1" applyFill="1" applyBorder="1" applyAlignment="1" applyProtection="1">
      <alignment horizontal="left" vertical="top"/>
      <protection locked="0"/>
    </xf>
    <xf numFmtId="0" fontId="7" fillId="18" borderId="3" xfId="0" applyFont="1" applyFill="1" applyBorder="1" applyAlignment="1" applyProtection="1">
      <alignment horizontal="left"/>
      <protection locked="0"/>
    </xf>
    <xf numFmtId="0" fontId="7" fillId="18" borderId="4" xfId="0" applyFont="1" applyFill="1" applyBorder="1" applyAlignment="1" applyProtection="1">
      <alignment horizontal="left" vertical="top"/>
      <protection locked="0"/>
    </xf>
    <xf numFmtId="0" fontId="7" fillId="18" borderId="5" xfId="0" applyFont="1" applyFill="1" applyBorder="1" applyAlignment="1" applyProtection="1">
      <alignment horizontal="left" vertical="top"/>
      <protection locked="0"/>
    </xf>
    <xf numFmtId="0" fontId="7" fillId="18" borderId="6" xfId="0" applyFont="1" applyFill="1" applyBorder="1" applyAlignment="1" applyProtection="1">
      <alignment horizontal="left" vertical="top"/>
      <protection locked="0"/>
    </xf>
    <xf numFmtId="165" fontId="7" fillId="18" borderId="3" xfId="0" applyNumberFormat="1" applyFont="1" applyFill="1" applyBorder="1" applyAlignment="1" applyProtection="1">
      <alignment horizontal="left"/>
      <protection locked="0"/>
    </xf>
    <xf numFmtId="0" fontId="3" fillId="18" borderId="0" xfId="0" applyFont="1" applyFill="1" applyAlignment="1">
      <alignment horizontal="center"/>
    </xf>
    <xf numFmtId="0" fontId="3" fillId="18" borderId="0" xfId="0" applyFont="1" applyFill="1" applyAlignment="1">
      <alignment horizontal="right"/>
    </xf>
    <xf numFmtId="0" fontId="0" fillId="18" borderId="0" xfId="0" applyFill="1" applyAlignment="1">
      <alignment horizontal="right"/>
    </xf>
    <xf numFmtId="0" fontId="18" fillId="18" borderId="3" xfId="0" applyFont="1" applyFill="1" applyBorder="1" applyAlignment="1">
      <alignment horizontal="left" vertical="center"/>
    </xf>
    <xf numFmtId="0" fontId="7" fillId="18" borderId="3" xfId="0" applyFont="1" applyFill="1" applyBorder="1" applyAlignment="1">
      <alignment horizontal="left" vertical="center"/>
    </xf>
    <xf numFmtId="0" fontId="7" fillId="18" borderId="0" xfId="0" applyFont="1" applyFill="1" applyAlignment="1">
      <alignment horizontal="left" vertical="center"/>
    </xf>
    <xf numFmtId="0" fontId="3" fillId="18" borderId="0" xfId="0" applyFont="1" applyFill="1" applyAlignment="1">
      <alignment horizontal="left"/>
    </xf>
    <xf numFmtId="0" fontId="7" fillId="18" borderId="3" xfId="0" applyFont="1" applyFill="1" applyBorder="1" applyAlignment="1" applyProtection="1">
      <alignment horizontal="left" vertical="top"/>
      <protection locked="0"/>
    </xf>
    <xf numFmtId="44" fontId="6" fillId="18" borderId="0" xfId="1" applyFont="1" applyFill="1" applyBorder="1" applyAlignment="1" applyProtection="1">
      <alignment horizontal="left" vertical="center"/>
    </xf>
    <xf numFmtId="0" fontId="6" fillId="18" borderId="0" xfId="0" applyFont="1" applyFill="1" applyAlignment="1">
      <alignment horizontal="left" vertical="center"/>
    </xf>
    <xf numFmtId="0" fontId="19" fillId="16" borderId="55" xfId="0" applyFont="1" applyFill="1" applyBorder="1" applyAlignment="1" applyProtection="1">
      <alignment horizontal="center" vertical="center"/>
      <protection locked="0"/>
    </xf>
    <xf numFmtId="0" fontId="19" fillId="16" borderId="56" xfId="0" applyFont="1" applyFill="1" applyBorder="1" applyAlignment="1" applyProtection="1">
      <alignment horizontal="center" vertical="center"/>
      <protection locked="0"/>
    </xf>
    <xf numFmtId="0" fontId="19" fillId="16" borderId="57" xfId="0" applyFont="1" applyFill="1" applyBorder="1" applyAlignment="1" applyProtection="1">
      <alignment horizontal="center" vertical="center"/>
      <protection locked="0"/>
    </xf>
    <xf numFmtId="0" fontId="19" fillId="16" borderId="37" xfId="0" applyFont="1" applyFill="1" applyBorder="1" applyAlignment="1" applyProtection="1">
      <alignment horizontal="center" vertical="center"/>
      <protection locked="0"/>
    </xf>
    <xf numFmtId="0" fontId="19" fillId="16" borderId="38" xfId="0" applyFont="1" applyFill="1" applyBorder="1" applyAlignment="1" applyProtection="1">
      <alignment horizontal="center" vertical="center"/>
      <protection locked="0"/>
    </xf>
    <xf numFmtId="0" fontId="19" fillId="16" borderId="39" xfId="0" applyFont="1" applyFill="1" applyBorder="1" applyAlignment="1" applyProtection="1">
      <alignment horizontal="center" vertical="center"/>
      <protection locked="0"/>
    </xf>
    <xf numFmtId="0" fontId="19" fillId="16" borderId="58" xfId="0" applyFont="1" applyFill="1" applyBorder="1" applyAlignment="1" applyProtection="1">
      <alignment horizontal="center" vertical="center"/>
      <protection locked="0"/>
    </xf>
    <xf numFmtId="0" fontId="19" fillId="16" borderId="59" xfId="0" applyFont="1" applyFill="1" applyBorder="1" applyAlignment="1" applyProtection="1">
      <alignment horizontal="center" vertical="center"/>
      <protection locked="0"/>
    </xf>
    <xf numFmtId="0" fontId="19" fillId="16" borderId="60" xfId="0" applyFont="1" applyFill="1" applyBorder="1" applyAlignment="1" applyProtection="1">
      <alignment horizontal="center" vertical="center"/>
      <protection locked="0"/>
    </xf>
    <xf numFmtId="0" fontId="27" fillId="16" borderId="29" xfId="0" applyFont="1" applyFill="1" applyBorder="1" applyAlignment="1">
      <alignment horizontal="center" vertical="center" wrapText="1"/>
    </xf>
    <xf numFmtId="0" fontId="27" fillId="16" borderId="35" xfId="0" applyFont="1" applyFill="1" applyBorder="1" applyAlignment="1">
      <alignment horizontal="center" vertical="center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14" fillId="7" borderId="10" xfId="0" applyFont="1" applyFill="1" applyBorder="1" applyAlignment="1" applyProtection="1">
      <alignment horizontal="center" vertical="center" wrapText="1"/>
      <protection locked="0"/>
    </xf>
    <xf numFmtId="0" fontId="14" fillId="14" borderId="24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25" fillId="6" borderId="24" xfId="0" applyFont="1" applyFill="1" applyBorder="1" applyAlignment="1" applyProtection="1">
      <alignment horizontal="center" vertical="center" wrapText="1"/>
      <protection locked="0"/>
    </xf>
    <xf numFmtId="0" fontId="27" fillId="16" borderId="27" xfId="0" applyFont="1" applyFill="1" applyBorder="1" applyAlignment="1">
      <alignment horizontal="center" vertical="center" wrapText="1"/>
    </xf>
    <xf numFmtId="0" fontId="27" fillId="16" borderId="34" xfId="0" applyFont="1" applyFill="1" applyBorder="1" applyAlignment="1">
      <alignment horizontal="center" vertical="center"/>
    </xf>
    <xf numFmtId="0" fontId="10" fillId="27" borderId="37" xfId="0" applyFont="1" applyFill="1" applyBorder="1" applyAlignment="1" applyProtection="1">
      <alignment horizontal="center" vertical="center"/>
      <protection locked="0"/>
    </xf>
    <xf numFmtId="0" fontId="10" fillId="27" borderId="38" xfId="0" applyFont="1" applyFill="1" applyBorder="1" applyAlignment="1" applyProtection="1">
      <alignment horizontal="center" vertical="center"/>
      <protection locked="0"/>
    </xf>
    <xf numFmtId="0" fontId="10" fillId="27" borderId="39" xfId="0" applyFont="1" applyFill="1" applyBorder="1" applyAlignment="1" applyProtection="1">
      <alignment horizontal="center" vertical="center"/>
      <protection locked="0"/>
    </xf>
    <xf numFmtId="0" fontId="10" fillId="27" borderId="55" xfId="0" applyFont="1" applyFill="1" applyBorder="1" applyAlignment="1" applyProtection="1">
      <alignment horizontal="center" vertical="center"/>
      <protection locked="0"/>
    </xf>
    <xf numFmtId="0" fontId="10" fillId="27" borderId="56" xfId="0" applyFont="1" applyFill="1" applyBorder="1" applyAlignment="1" applyProtection="1">
      <alignment horizontal="center" vertical="center"/>
      <protection locked="0"/>
    </xf>
    <xf numFmtId="0" fontId="10" fillId="27" borderId="57" xfId="0" applyFont="1" applyFill="1" applyBorder="1" applyAlignment="1" applyProtection="1">
      <alignment horizontal="center" vertical="center"/>
      <protection locked="0"/>
    </xf>
    <xf numFmtId="0" fontId="19" fillId="25" borderId="37" xfId="0" applyFont="1" applyFill="1" applyBorder="1" applyAlignment="1" applyProtection="1">
      <alignment horizontal="center" vertical="center"/>
      <protection locked="0"/>
    </xf>
    <xf numFmtId="0" fontId="19" fillId="25" borderId="38" xfId="0" applyFont="1" applyFill="1" applyBorder="1" applyAlignment="1" applyProtection="1">
      <alignment horizontal="center" vertical="center"/>
      <protection locked="0"/>
    </xf>
    <xf numFmtId="0" fontId="19" fillId="25" borderId="39" xfId="0" applyFont="1" applyFill="1" applyBorder="1" applyAlignment="1" applyProtection="1">
      <alignment horizontal="center" vertical="center"/>
      <protection locked="0"/>
    </xf>
    <xf numFmtId="0" fontId="24" fillId="17" borderId="0" xfId="0" applyFont="1" applyFill="1" applyAlignment="1">
      <alignment horizontal="right" vertical="center" textRotation="90"/>
    </xf>
    <xf numFmtId="0" fontId="14" fillId="10" borderId="24" xfId="0" applyFont="1" applyFill="1" applyBorder="1" applyAlignment="1" applyProtection="1">
      <alignment horizontal="center" vertical="center" wrapText="1"/>
      <protection locked="0"/>
    </xf>
    <xf numFmtId="0" fontId="14" fillId="10" borderId="33" xfId="0" applyFont="1" applyFill="1" applyBorder="1" applyAlignment="1" applyProtection="1">
      <alignment horizontal="center" vertical="center" wrapText="1"/>
      <protection locked="0"/>
    </xf>
    <xf numFmtId="0" fontId="14" fillId="20" borderId="8" xfId="0" applyFont="1" applyFill="1" applyBorder="1" applyAlignment="1" applyProtection="1">
      <alignment horizontal="center" vertical="center" wrapText="1"/>
      <protection locked="0"/>
    </xf>
    <xf numFmtId="0" fontId="14" fillId="20" borderId="0" xfId="0" applyFont="1" applyFill="1" applyAlignment="1" applyProtection="1">
      <alignment horizontal="center" vertical="center" wrapText="1"/>
      <protection locked="0"/>
    </xf>
    <xf numFmtId="0" fontId="34" fillId="8" borderId="7" xfId="0" applyFont="1" applyFill="1" applyBorder="1" applyAlignment="1" applyProtection="1">
      <alignment horizontal="center" vertical="center" wrapText="1"/>
      <protection locked="0"/>
    </xf>
    <xf numFmtId="0" fontId="34" fillId="8" borderId="10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9" borderId="24" xfId="0" applyFont="1" applyFill="1" applyBorder="1" applyAlignment="1" applyProtection="1">
      <alignment horizontal="center" vertical="center" wrapText="1"/>
      <protection locked="0"/>
    </xf>
    <xf numFmtId="0" fontId="14" fillId="9" borderId="33" xfId="0" applyFont="1" applyFill="1" applyBorder="1" applyAlignment="1" applyProtection="1">
      <alignment horizontal="center" vertical="center" wrapText="1"/>
      <protection locked="0"/>
    </xf>
    <xf numFmtId="0" fontId="14" fillId="12" borderId="24" xfId="0" applyFont="1" applyFill="1" applyBorder="1" applyAlignment="1" applyProtection="1">
      <alignment horizontal="center" vertical="center" wrapText="1"/>
      <protection locked="0"/>
    </xf>
    <xf numFmtId="0" fontId="14" fillId="12" borderId="33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13" borderId="24" xfId="0" applyFont="1" applyFill="1" applyBorder="1" applyAlignment="1" applyProtection="1">
      <alignment horizontal="center" vertical="center" wrapText="1"/>
      <protection locked="0"/>
    </xf>
    <xf numFmtId="0" fontId="14" fillId="13" borderId="33" xfId="0" applyFont="1" applyFill="1" applyBorder="1" applyAlignment="1" applyProtection="1">
      <alignment horizontal="center" vertical="center" wrapText="1"/>
      <protection locked="0"/>
    </xf>
    <xf numFmtId="0" fontId="26" fillId="16" borderId="15" xfId="0" applyFont="1" applyFill="1" applyBorder="1" applyAlignment="1">
      <alignment horizontal="center" vertical="center"/>
    </xf>
    <xf numFmtId="0" fontId="26" fillId="16" borderId="36" xfId="0" applyFont="1" applyFill="1" applyBorder="1" applyAlignment="1">
      <alignment horizontal="center" vertical="center"/>
    </xf>
    <xf numFmtId="0" fontId="26" fillId="16" borderId="16" xfId="0" applyFont="1" applyFill="1" applyBorder="1" applyAlignment="1">
      <alignment horizontal="center" vertical="center"/>
    </xf>
    <xf numFmtId="0" fontId="26" fillId="16" borderId="17" xfId="0" applyFont="1" applyFill="1" applyBorder="1" applyAlignment="1">
      <alignment horizontal="center" vertical="center"/>
    </xf>
    <xf numFmtId="0" fontId="26" fillId="16" borderId="4" xfId="0" applyFont="1" applyFill="1" applyBorder="1" applyAlignment="1">
      <alignment horizontal="center" vertical="center"/>
    </xf>
    <xf numFmtId="0" fontId="26" fillId="16" borderId="5" xfId="0" applyFont="1" applyFill="1" applyBorder="1" applyAlignment="1">
      <alignment horizontal="center" vertical="center"/>
    </xf>
    <xf numFmtId="0" fontId="26" fillId="16" borderId="26" xfId="0" applyFont="1" applyFill="1" applyBorder="1" applyAlignment="1">
      <alignment horizontal="center" vertical="center"/>
    </xf>
    <xf numFmtId="0" fontId="26" fillId="16" borderId="28" xfId="0" applyFont="1" applyFill="1" applyBorder="1" applyAlignment="1">
      <alignment horizontal="center" vertical="center"/>
    </xf>
    <xf numFmtId="0" fontId="27" fillId="16" borderId="18" xfId="0" applyFont="1" applyFill="1" applyBorder="1" applyAlignment="1">
      <alignment horizontal="center" vertical="center"/>
    </xf>
    <xf numFmtId="0" fontId="27" fillId="16" borderId="30" xfId="0" applyFont="1" applyFill="1" applyBorder="1" applyAlignment="1">
      <alignment horizontal="center" vertical="center"/>
    </xf>
    <xf numFmtId="0" fontId="27" fillId="16" borderId="24" xfId="0" applyFont="1" applyFill="1" applyBorder="1" applyAlignment="1">
      <alignment horizontal="center" vertical="center"/>
    </xf>
    <xf numFmtId="0" fontId="27" fillId="16" borderId="33" xfId="0" applyFont="1" applyFill="1" applyBorder="1" applyAlignment="1">
      <alignment horizontal="center" vertical="center"/>
    </xf>
    <xf numFmtId="0" fontId="27" fillId="16" borderId="20" xfId="0" applyFont="1" applyFill="1" applyBorder="1" applyAlignment="1">
      <alignment horizontal="center" vertical="center" wrapText="1"/>
    </xf>
    <xf numFmtId="0" fontId="27" fillId="16" borderId="31" xfId="0" applyFont="1" applyFill="1" applyBorder="1" applyAlignment="1">
      <alignment horizontal="center" vertical="center"/>
    </xf>
    <xf numFmtId="0" fontId="27" fillId="16" borderId="21" xfId="0" applyFont="1" applyFill="1" applyBorder="1" applyAlignment="1">
      <alignment horizontal="center" vertical="center"/>
    </xf>
    <xf numFmtId="0" fontId="27" fillId="16" borderId="32" xfId="0" applyFont="1" applyFill="1" applyBorder="1" applyAlignment="1">
      <alignment horizontal="center" vertical="center"/>
    </xf>
    <xf numFmtId="0" fontId="34" fillId="11" borderId="8" xfId="0" applyFont="1" applyFill="1" applyBorder="1" applyAlignment="1" applyProtection="1">
      <alignment horizontal="center" vertical="center" wrapText="1"/>
      <protection locked="0"/>
    </xf>
    <xf numFmtId="0" fontId="34" fillId="11" borderId="0" xfId="0" applyFont="1" applyFill="1" applyAlignment="1" applyProtection="1">
      <alignment horizontal="center" vertical="center" wrapText="1"/>
      <protection locked="0"/>
    </xf>
    <xf numFmtId="0" fontId="14" fillId="19" borderId="9" xfId="0" applyFont="1" applyFill="1" applyBorder="1" applyAlignment="1" applyProtection="1">
      <alignment horizontal="center" vertical="center" wrapText="1"/>
      <protection locked="0"/>
    </xf>
    <xf numFmtId="0" fontId="25" fillId="16" borderId="3" xfId="0" applyFont="1" applyFill="1" applyBorder="1" applyAlignment="1" applyProtection="1">
      <alignment horizontal="center" vertical="center" wrapText="1"/>
      <protection locked="0"/>
    </xf>
    <xf numFmtId="0" fontId="7" fillId="17" borderId="11" xfId="0" applyFont="1" applyFill="1" applyBorder="1" applyAlignment="1">
      <alignment horizontal="center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10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0" fontId="14" fillId="15" borderId="2" xfId="0" applyFont="1" applyFill="1" applyBorder="1" applyAlignment="1" applyProtection="1">
      <alignment horizontal="center" vertical="center" wrapText="1"/>
      <protection locked="0"/>
    </xf>
    <xf numFmtId="0" fontId="14" fillId="1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34" fillId="11" borderId="2" xfId="0" applyFont="1" applyFill="1" applyBorder="1" applyAlignment="1" applyProtection="1">
      <alignment horizontal="center" vertical="center" wrapText="1"/>
      <protection locked="0"/>
    </xf>
    <xf numFmtId="0" fontId="34" fillId="11" borderId="1" xfId="0" applyFont="1" applyFill="1" applyBorder="1" applyAlignment="1" applyProtection="1">
      <alignment horizontal="center" vertical="center" wrapText="1"/>
      <protection locked="0"/>
    </xf>
    <xf numFmtId="0" fontId="24" fillId="17" borderId="11" xfId="0" applyFont="1" applyFill="1" applyBorder="1" applyAlignment="1">
      <alignment horizontal="center" vertical="center" textRotation="90"/>
    </xf>
    <xf numFmtId="0" fontId="28" fillId="16" borderId="22" xfId="0" applyFont="1" applyFill="1" applyBorder="1" applyAlignment="1">
      <alignment horizontal="center" vertical="center"/>
    </xf>
    <xf numFmtId="0" fontId="28" fillId="16" borderId="23" xfId="0" applyFont="1" applyFill="1" applyBorder="1" applyAlignment="1">
      <alignment horizontal="center" vertical="center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7" fillId="18" borderId="0" xfId="0" applyFont="1" applyFill="1" applyAlignment="1" applyProtection="1">
      <alignment horizontal="left" vertical="top"/>
      <protection locked="0"/>
    </xf>
    <xf numFmtId="0" fontId="9" fillId="24" borderId="41" xfId="0" applyFont="1" applyFill="1" applyBorder="1" applyAlignment="1">
      <alignment horizontal="center" vertical="center"/>
    </xf>
    <xf numFmtId="0" fontId="9" fillId="24" borderId="47" xfId="0" applyFont="1" applyFill="1" applyBorder="1" applyAlignment="1">
      <alignment horizontal="center" vertical="center"/>
    </xf>
    <xf numFmtId="0" fontId="8" fillId="24" borderId="40" xfId="0" applyFont="1" applyFill="1" applyBorder="1" applyAlignment="1">
      <alignment horizontal="center" vertical="center"/>
    </xf>
    <xf numFmtId="0" fontId="9" fillId="24" borderId="40" xfId="0" applyFont="1" applyFill="1" applyBorder="1" applyAlignment="1">
      <alignment horizontal="center" vertical="center"/>
    </xf>
    <xf numFmtId="0" fontId="9" fillId="24" borderId="40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 applyProtection="1">
      <alignment horizontal="center" vertical="center" wrapText="1"/>
      <protection locked="0"/>
    </xf>
    <xf numFmtId="0" fontId="14" fillId="5" borderId="40" xfId="0" applyFont="1" applyFill="1" applyBorder="1" applyAlignment="1" applyProtection="1">
      <alignment horizontal="center" vertical="center" wrapText="1"/>
      <protection locked="0"/>
    </xf>
    <xf numFmtId="0" fontId="34" fillId="11" borderId="40" xfId="0" applyFont="1" applyFill="1" applyBorder="1" applyAlignment="1" applyProtection="1">
      <alignment horizontal="center" vertical="center" wrapText="1"/>
      <protection locked="0"/>
    </xf>
    <xf numFmtId="0" fontId="10" fillId="24" borderId="51" xfId="0" applyFont="1" applyFill="1" applyBorder="1" applyAlignment="1" applyProtection="1">
      <alignment horizontal="center" vertical="center"/>
      <protection locked="0"/>
    </xf>
    <xf numFmtId="0" fontId="10" fillId="24" borderId="52" xfId="0" applyFont="1" applyFill="1" applyBorder="1" applyAlignment="1" applyProtection="1">
      <alignment horizontal="center" vertical="center"/>
      <protection locked="0"/>
    </xf>
    <xf numFmtId="0" fontId="10" fillId="24" borderId="53" xfId="0" applyFont="1" applyFill="1" applyBorder="1" applyAlignment="1" applyProtection="1">
      <alignment horizontal="center" vertical="center"/>
      <protection locked="0"/>
    </xf>
    <xf numFmtId="0" fontId="19" fillId="17" borderId="48" xfId="0" applyFont="1" applyFill="1" applyBorder="1" applyAlignment="1" applyProtection="1">
      <alignment horizontal="center" vertical="center"/>
      <protection locked="0"/>
    </xf>
    <xf numFmtId="0" fontId="19" fillId="17" borderId="49" xfId="0" applyFont="1" applyFill="1" applyBorder="1" applyAlignment="1" applyProtection="1">
      <alignment horizontal="center" vertical="center"/>
      <protection locked="0"/>
    </xf>
    <xf numFmtId="0" fontId="19" fillId="17" borderId="50" xfId="0" applyFont="1" applyFill="1" applyBorder="1" applyAlignment="1" applyProtection="1">
      <alignment horizontal="center" vertical="center"/>
      <protection locked="0"/>
    </xf>
    <xf numFmtId="0" fontId="19" fillId="17" borderId="51" xfId="0" applyFont="1" applyFill="1" applyBorder="1" applyAlignment="1" applyProtection="1">
      <alignment horizontal="center" vertical="center"/>
      <protection locked="0"/>
    </xf>
    <xf numFmtId="0" fontId="19" fillId="17" borderId="52" xfId="0" applyFont="1" applyFill="1" applyBorder="1" applyAlignment="1" applyProtection="1">
      <alignment horizontal="center" vertical="center"/>
      <protection locked="0"/>
    </xf>
    <xf numFmtId="0" fontId="19" fillId="17" borderId="53" xfId="0" applyFont="1" applyFill="1" applyBorder="1" applyAlignment="1" applyProtection="1">
      <alignment horizontal="center" vertical="center"/>
      <protection locked="0"/>
    </xf>
    <xf numFmtId="0" fontId="19" fillId="25" borderId="51" xfId="0" applyFont="1" applyFill="1" applyBorder="1" applyAlignment="1" applyProtection="1">
      <alignment horizontal="center" vertical="center"/>
      <protection locked="0"/>
    </xf>
    <xf numFmtId="0" fontId="19" fillId="25" borderId="52" xfId="0" applyFont="1" applyFill="1" applyBorder="1" applyAlignment="1" applyProtection="1">
      <alignment horizontal="center" vertical="center"/>
      <protection locked="0"/>
    </xf>
    <xf numFmtId="0" fontId="19" fillId="25" borderId="53" xfId="0" applyFont="1" applyFill="1" applyBorder="1" applyAlignment="1" applyProtection="1">
      <alignment horizontal="center" vertical="center"/>
      <protection locked="0"/>
    </xf>
    <xf numFmtId="0" fontId="19" fillId="16" borderId="51" xfId="0" applyFont="1" applyFill="1" applyBorder="1" applyAlignment="1" applyProtection="1">
      <alignment horizontal="center" vertical="center"/>
      <protection locked="0"/>
    </xf>
    <xf numFmtId="0" fontId="19" fillId="16" borderId="52" xfId="0" applyFont="1" applyFill="1" applyBorder="1" applyAlignment="1" applyProtection="1">
      <alignment horizontal="center" vertical="center"/>
      <protection locked="0"/>
    </xf>
    <xf numFmtId="0" fontId="19" fillId="16" borderId="53" xfId="0" applyFont="1" applyFill="1" applyBorder="1" applyAlignment="1" applyProtection="1">
      <alignment horizontal="center" vertical="center"/>
      <protection locked="0"/>
    </xf>
    <xf numFmtId="0" fontId="34" fillId="3" borderId="40" xfId="0" applyFont="1" applyFill="1" applyBorder="1" applyAlignment="1" applyProtection="1">
      <alignment horizontal="center" vertical="center" wrapText="1"/>
      <protection locked="0"/>
    </xf>
    <xf numFmtId="0" fontId="14" fillId="15" borderId="40" xfId="0" applyFont="1" applyFill="1" applyBorder="1" applyAlignment="1" applyProtection="1">
      <alignment horizontal="center" vertical="center" wrapText="1"/>
      <protection locked="0"/>
    </xf>
    <xf numFmtId="0" fontId="35" fillId="24" borderId="40" xfId="0" applyFont="1" applyFill="1" applyBorder="1" applyAlignment="1">
      <alignment horizontal="center" vertical="center" wrapText="1"/>
    </xf>
    <xf numFmtId="0" fontId="36" fillId="24" borderId="40" xfId="0" applyFont="1" applyFill="1" applyBorder="1" applyAlignment="1">
      <alignment horizontal="center" vertical="center"/>
    </xf>
    <xf numFmtId="0" fontId="14" fillId="19" borderId="14" xfId="0" applyFont="1" applyFill="1" applyBorder="1" applyAlignment="1" applyProtection="1">
      <alignment horizontal="center" vertical="center" wrapText="1"/>
      <protection locked="0"/>
    </xf>
    <xf numFmtId="0" fontId="25" fillId="6" borderId="25" xfId="0" applyFont="1" applyFill="1" applyBorder="1" applyAlignment="1" applyProtection="1">
      <alignment horizontal="center" vertical="center" wrapText="1"/>
      <protection locked="0"/>
    </xf>
    <xf numFmtId="0" fontId="25" fillId="21" borderId="3" xfId="0" applyFont="1" applyFill="1" applyBorder="1" applyAlignment="1" applyProtection="1">
      <alignment horizontal="center" vertical="center" wrapText="1"/>
      <protection locked="0"/>
    </xf>
    <xf numFmtId="0" fontId="25" fillId="22" borderId="3" xfId="0" applyFont="1" applyFill="1" applyBorder="1" applyAlignment="1" applyProtection="1">
      <alignment horizontal="center" vertical="center" wrapText="1"/>
      <protection locked="0"/>
    </xf>
    <xf numFmtId="0" fontId="33" fillId="16" borderId="19" xfId="0" applyFont="1" applyFill="1" applyBorder="1" applyAlignment="1">
      <alignment horizontal="center" vertical="center" wrapText="1"/>
    </xf>
    <xf numFmtId="0" fontId="8" fillId="24" borderId="64" xfId="0" applyFont="1" applyFill="1" applyBorder="1" applyAlignment="1">
      <alignment horizontal="center" vertical="center"/>
    </xf>
    <xf numFmtId="0" fontId="8" fillId="24" borderId="66" xfId="0" applyFont="1" applyFill="1" applyBorder="1" applyAlignment="1">
      <alignment horizontal="center" vertical="center"/>
    </xf>
    <xf numFmtId="0" fontId="8" fillId="24" borderId="65" xfId="0" applyFont="1" applyFill="1" applyBorder="1" applyAlignment="1">
      <alignment horizontal="center" vertical="center"/>
    </xf>
    <xf numFmtId="0" fontId="14" fillId="3" borderId="40" xfId="0" applyFont="1" applyFill="1" applyBorder="1" applyAlignment="1" applyProtection="1">
      <alignment horizontal="center" vertical="center" wrapText="1"/>
      <protection locked="0"/>
    </xf>
    <xf numFmtId="0" fontId="47" fillId="17" borderId="33" xfId="0" applyFont="1" applyFill="1" applyBorder="1" applyAlignment="1" applyProtection="1">
      <alignment vertical="center"/>
      <protection locked="0"/>
    </xf>
  </cellXfs>
  <cellStyles count="4">
    <cellStyle name="Link" xfId="2" builtinId="8"/>
    <cellStyle name="Prozent" xfId="3" builtinId="5"/>
    <cellStyle name="Standard" xfId="0" builtinId="0"/>
    <cellStyle name="Währung" xfId="1" builtinId="4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4E3F7"/>
      <color rgb="FF5BAA1A"/>
      <color rgb="FF60FF4B"/>
      <color rgb="FFFF9201"/>
      <color rgb="FFFF33DD"/>
      <color rgb="FF447F13"/>
      <color rgb="FF3222AA"/>
      <color rgb="FF5E17EB"/>
      <color rgb="FF1B3640"/>
      <color rgb="FF442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volutionvolumes.de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holuproduction.de/" TargetMode="External"/><Relationship Id="rId6" Type="http://schemas.openxmlformats.org/officeDocument/2006/relationships/hyperlink" Target="https://www.holdinggrips.com" TargetMode="External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volutionvolumes.de/products/pu-griffe-und-makros/arcane-jugs" TargetMode="External"/><Relationship Id="rId3" Type="http://schemas.openxmlformats.org/officeDocument/2006/relationships/image" Target="../media/image3.svg"/><Relationship Id="rId7" Type="http://schemas.openxmlformats.org/officeDocument/2006/relationships/hyperlink" Target="https://www.evolutionvolumes.de/products/pu-griffe-und-makros/dragonfly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evolutionvolumes.de/" TargetMode="External"/><Relationship Id="rId6" Type="http://schemas.openxmlformats.org/officeDocument/2006/relationships/hyperlink" Target="https://www.evolutionvolumes.de/products/pu-griffe-und-makros/fragments" TargetMode="External"/><Relationship Id="rId5" Type="http://schemas.openxmlformats.org/officeDocument/2006/relationships/image" Target="../media/image5.png"/><Relationship Id="rId4" Type="http://schemas.openxmlformats.org/officeDocument/2006/relationships/hyperlink" Target="https://www.evolutionvolumes.de/products/pu-griffe-und-makros/horizon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volutionvolumes.de/products/volumen/arrow" TargetMode="External"/><Relationship Id="rId3" Type="http://schemas.openxmlformats.org/officeDocument/2006/relationships/image" Target="../media/image3.svg"/><Relationship Id="rId7" Type="http://schemas.openxmlformats.org/officeDocument/2006/relationships/hyperlink" Target="https://www.evolutionvolumes.de/products/volumen/triangle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evolutionvolumes.de/" TargetMode="External"/><Relationship Id="rId6" Type="http://schemas.openxmlformats.org/officeDocument/2006/relationships/hyperlink" Target="https://www.evolutionvolumes.de/products/volumen/crack-volumes" TargetMode="External"/><Relationship Id="rId11" Type="http://schemas.openxmlformats.org/officeDocument/2006/relationships/hyperlink" Target="https://www.evolutionvolumes.de/products/volumen/manta" TargetMode="External"/><Relationship Id="rId5" Type="http://schemas.openxmlformats.org/officeDocument/2006/relationships/image" Target="../media/image5.png"/><Relationship Id="rId10" Type="http://schemas.openxmlformats.org/officeDocument/2006/relationships/hyperlink" Target="https://www.evolutionvolumes.de/products/volumen/shields" TargetMode="External"/><Relationship Id="rId4" Type="http://schemas.openxmlformats.org/officeDocument/2006/relationships/hyperlink" Target="https://www.evolutionvolumes.de/products/volumen/board-serie" TargetMode="External"/><Relationship Id="rId9" Type="http://schemas.openxmlformats.org/officeDocument/2006/relationships/hyperlink" Target="https://www.evolutionvolumes.de/products/volumen/cubes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hyperlink" Target="https://holuproduction.de/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ldinggrips.com/shop?Kategorie=Flakes" TargetMode="External"/><Relationship Id="rId3" Type="http://schemas.openxmlformats.org/officeDocument/2006/relationships/hyperlink" Target="https://www.holdinggrips.com/shop?Kategorie=Drifter" TargetMode="External"/><Relationship Id="rId7" Type="http://schemas.openxmlformats.org/officeDocument/2006/relationships/hyperlink" Target="https://www.holdinggrips.com/shop?Kategorie=Cloud%2520Riders" TargetMode="External"/><Relationship Id="rId2" Type="http://schemas.openxmlformats.org/officeDocument/2006/relationships/image" Target="../media/image8.png"/><Relationship Id="rId1" Type="http://schemas.openxmlformats.org/officeDocument/2006/relationships/hyperlink" Target="https://www.holdinggrips.com" TargetMode="External"/><Relationship Id="rId6" Type="http://schemas.openxmlformats.org/officeDocument/2006/relationships/hyperlink" Target="https://www.holdinggrips.com/shop?Kategorie=New%2520Origin" TargetMode="External"/><Relationship Id="rId11" Type="http://schemas.openxmlformats.org/officeDocument/2006/relationships/hyperlink" Target="https://www.holdinggrips.com/shop?Kategorie=Down%2520Climb" TargetMode="External"/><Relationship Id="rId5" Type="http://schemas.openxmlformats.org/officeDocument/2006/relationships/hyperlink" Target="https://www.holdinggrips.com/shop?Kategorie=Kaffeebohnen" TargetMode="External"/><Relationship Id="rId10" Type="http://schemas.openxmlformats.org/officeDocument/2006/relationships/hyperlink" Target="https://www.holdinggrips.com/shop?Kategorie=Corrosion" TargetMode="External"/><Relationship Id="rId4" Type="http://schemas.openxmlformats.org/officeDocument/2006/relationships/image" Target="../media/image5.png"/><Relationship Id="rId9" Type="http://schemas.openxmlformats.org/officeDocument/2006/relationships/hyperlink" Target="https://www.holdinggrips.com/shop?Kategorie=Cully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ldinggrips.com/shop?Kategorie=Trapezes" TargetMode="External"/><Relationship Id="rId3" Type="http://schemas.openxmlformats.org/officeDocument/2006/relationships/hyperlink" Target="https://www.holdinggrips.com/shop?Kategorie=Blades" TargetMode="External"/><Relationship Id="rId7" Type="http://schemas.openxmlformats.org/officeDocument/2006/relationships/hyperlink" Target="https://www.holdinggrips.com/shop?Kategorie=Slabstars" TargetMode="External"/><Relationship Id="rId2" Type="http://schemas.openxmlformats.org/officeDocument/2006/relationships/image" Target="../media/image8.png"/><Relationship Id="rId1" Type="http://schemas.openxmlformats.org/officeDocument/2006/relationships/hyperlink" Target="https://www.holdinggrips.com" TargetMode="External"/><Relationship Id="rId6" Type="http://schemas.openxmlformats.org/officeDocument/2006/relationships/hyperlink" Target="https://www.holdinggrips.com/shop?Kategorie=Shovel%2520Stacks" TargetMode="External"/><Relationship Id="rId5" Type="http://schemas.openxmlformats.org/officeDocument/2006/relationships/hyperlink" Target="https://www.holdinggrips.com/shop?Kategorie=Ramps" TargetMode="External"/><Relationship Id="rId4" Type="http://schemas.openxmlformats.org/officeDocument/2006/relationships/image" Target="../media/image5.png"/><Relationship Id="rId9" Type="http://schemas.openxmlformats.org/officeDocument/2006/relationships/hyperlink" Target="https://www.holdinggrips.com/shop?Kategorie=Triangl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566737</xdr:colOff>
      <xdr:row>1</xdr:row>
      <xdr:rowOff>161925</xdr:rowOff>
    </xdr:from>
    <xdr:to>
      <xdr:col>1</xdr:col>
      <xdr:colOff>1367390</xdr:colOff>
      <xdr:row>4</xdr:row>
      <xdr:rowOff>304798</xdr:rowOff>
    </xdr:to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AA500-C9E3-D69A-D400-1221C792F3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43" b="16234"/>
        <a:stretch/>
      </xdr:blipFill>
      <xdr:spPr>
        <a:xfrm>
          <a:off x="566737" y="161925"/>
          <a:ext cx="1376916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20707</xdr:colOff>
      <xdr:row>2</xdr:row>
      <xdr:rowOff>4141</xdr:rowOff>
    </xdr:from>
    <xdr:to>
      <xdr:col>3</xdr:col>
      <xdr:colOff>691032</xdr:colOff>
      <xdr:row>4</xdr:row>
      <xdr:rowOff>240195</xdr:rowOff>
    </xdr:to>
    <xdr:pic>
      <xdr:nvPicPr>
        <xdr:cNvPr id="3" name="Grafi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3AE101-6710-4C8E-0C0B-32090902C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190750" y="186358"/>
          <a:ext cx="1577515" cy="600489"/>
        </a:xfrm>
        <a:prstGeom prst="rect">
          <a:avLst/>
        </a:prstGeom>
      </xdr:spPr>
    </xdr:pic>
    <xdr:clientData/>
  </xdr:twoCellAnchor>
  <xdr:twoCellAnchor editAs="oneCell">
    <xdr:from>
      <xdr:col>4</xdr:col>
      <xdr:colOff>165652</xdr:colOff>
      <xdr:row>1</xdr:row>
      <xdr:rowOff>86967</xdr:rowOff>
    </xdr:from>
    <xdr:to>
      <xdr:col>7</xdr:col>
      <xdr:colOff>154238</xdr:colOff>
      <xdr:row>5</xdr:row>
      <xdr:rowOff>7044</xdr:rowOff>
    </xdr:to>
    <xdr:pic>
      <xdr:nvPicPr>
        <xdr:cNvPr id="5" name="Grafik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89489D-0AF2-C79E-4A02-893FA3536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2826" y="86967"/>
          <a:ext cx="2257011" cy="806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67394</xdr:colOff>
      <xdr:row>0</xdr:row>
      <xdr:rowOff>158750</xdr:rowOff>
    </xdr:from>
    <xdr:to>
      <xdr:col>2</xdr:col>
      <xdr:colOff>887962</xdr:colOff>
      <xdr:row>4</xdr:row>
      <xdr:rowOff>163495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59F43-19F2-4E38-8DF7-79B7C6C3F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32280" y="158750"/>
          <a:ext cx="1899781" cy="723161"/>
        </a:xfrm>
        <a:prstGeom prst="rect">
          <a:avLst/>
        </a:prstGeom>
      </xdr:spPr>
    </xdr:pic>
    <xdr:clientData/>
  </xdr:twoCellAnchor>
  <xdr:twoCellAnchor editAs="oneCell">
    <xdr:from>
      <xdr:col>0</xdr:col>
      <xdr:colOff>14216</xdr:colOff>
      <xdr:row>20</xdr:row>
      <xdr:rowOff>36308</xdr:rowOff>
    </xdr:from>
    <xdr:to>
      <xdr:col>0</xdr:col>
      <xdr:colOff>392456</xdr:colOff>
      <xdr:row>22</xdr:row>
      <xdr:rowOff>32028</xdr:rowOff>
    </xdr:to>
    <xdr:pic>
      <xdr:nvPicPr>
        <xdr:cNvPr id="6" name="Grafik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A61B27-B472-4FC8-8AD2-5D9F468FD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199692" y="6107380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378240</xdr:colOff>
      <xdr:row>11</xdr:row>
      <xdr:rowOff>301372</xdr:rowOff>
    </xdr:to>
    <xdr:pic>
      <xdr:nvPicPr>
        <xdr:cNvPr id="13" name="Grafik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FA2540-868F-477F-AC4A-51E19587F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815512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378240</xdr:colOff>
      <xdr:row>44</xdr:row>
      <xdr:rowOff>301373</xdr:rowOff>
    </xdr:to>
    <xdr:pic>
      <xdr:nvPicPr>
        <xdr:cNvPr id="14" name="Grafik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8E66C9-D0A4-43F0-9FD7-520987A98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3300121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378240</xdr:colOff>
      <xdr:row>68</xdr:row>
      <xdr:rowOff>301374</xdr:rowOff>
    </xdr:to>
    <xdr:pic>
      <xdr:nvPicPr>
        <xdr:cNvPr id="15" name="Grafik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47C2696-B950-4BBC-8A0A-8DAA9EF9A7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0834823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378240</xdr:colOff>
      <xdr:row>80</xdr:row>
      <xdr:rowOff>301374</xdr:rowOff>
    </xdr:to>
    <xdr:pic>
      <xdr:nvPicPr>
        <xdr:cNvPr id="16" name="Grafik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4887B3-E035-42EB-A726-9078239AB5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4701689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378240</xdr:colOff>
      <xdr:row>94</xdr:row>
      <xdr:rowOff>301374</xdr:rowOff>
    </xdr:to>
    <xdr:pic>
      <xdr:nvPicPr>
        <xdr:cNvPr id="18" name="Grafik 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18AF62-7292-41E4-97F2-B71D60E9B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9179860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378240</xdr:colOff>
      <xdr:row>109</xdr:row>
      <xdr:rowOff>301372</xdr:rowOff>
    </xdr:to>
    <xdr:pic>
      <xdr:nvPicPr>
        <xdr:cNvPr id="19" name="Grafik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12E0E6-5EF0-4A38-A6D4-FADBCF8696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33963684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378240</xdr:colOff>
      <xdr:row>141</xdr:row>
      <xdr:rowOff>301372</xdr:rowOff>
    </xdr:to>
    <xdr:pic>
      <xdr:nvPicPr>
        <xdr:cNvPr id="20" name="Grafik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B97C934-53B9-401F-A4C5-583FDC847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43943609"/>
          <a:ext cx="806056" cy="378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26831</xdr:colOff>
      <xdr:row>0</xdr:row>
      <xdr:rowOff>140863</xdr:rowOff>
    </xdr:from>
    <xdr:to>
      <xdr:col>1</xdr:col>
      <xdr:colOff>1926612</xdr:colOff>
      <xdr:row>4</xdr:row>
      <xdr:rowOff>139587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971C3-BF66-465C-B627-65B8DD20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91514" y="140863"/>
          <a:ext cx="1899781" cy="723161"/>
        </a:xfrm>
        <a:prstGeom prst="rect">
          <a:avLst/>
        </a:prstGeom>
      </xdr:spPr>
    </xdr:pic>
    <xdr:clientData/>
  </xdr:twoCellAnchor>
  <xdr:twoCellAnchor editAs="oneCell">
    <xdr:from>
      <xdr:col>0</xdr:col>
      <xdr:colOff>14877</xdr:colOff>
      <xdr:row>10</xdr:row>
      <xdr:rowOff>27772</xdr:rowOff>
    </xdr:from>
    <xdr:to>
      <xdr:col>0</xdr:col>
      <xdr:colOff>393117</xdr:colOff>
      <xdr:row>12</xdr:row>
      <xdr:rowOff>222522</xdr:rowOff>
    </xdr:to>
    <xdr:pic>
      <xdr:nvPicPr>
        <xdr:cNvPr id="2" name="Grafik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930FA6-9B54-4645-A2E8-E6ED0EF743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199031" y="2843284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18004</xdr:colOff>
      <xdr:row>31</xdr:row>
      <xdr:rowOff>23790</xdr:rowOff>
    </xdr:from>
    <xdr:to>
      <xdr:col>0</xdr:col>
      <xdr:colOff>396244</xdr:colOff>
      <xdr:row>33</xdr:row>
      <xdr:rowOff>218540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56DEE2A-7A06-422E-9162-5E83E84A3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195904" y="9258016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19811</xdr:rowOff>
    </xdr:from>
    <xdr:to>
      <xdr:col>0</xdr:col>
      <xdr:colOff>378240</xdr:colOff>
      <xdr:row>38</xdr:row>
      <xdr:rowOff>214561</xdr:rowOff>
    </xdr:to>
    <xdr:pic>
      <xdr:nvPicPr>
        <xdr:cNvPr id="5" name="Grafik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03C6BD-8B85-4737-B005-6948315EA5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0782301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10236</xdr:colOff>
      <xdr:row>38</xdr:row>
      <xdr:rowOff>300159</xdr:rowOff>
    </xdr:from>
    <xdr:to>
      <xdr:col>0</xdr:col>
      <xdr:colOff>388476</xdr:colOff>
      <xdr:row>41</xdr:row>
      <xdr:rowOff>189255</xdr:rowOff>
    </xdr:to>
    <xdr:pic>
      <xdr:nvPicPr>
        <xdr:cNvPr id="6" name="Grafik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AC61F4-DEE8-49CB-A1AC-AA4266B00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03672" y="11673955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20472</xdr:colOff>
      <xdr:row>42</xdr:row>
      <xdr:rowOff>281962</xdr:rowOff>
    </xdr:from>
    <xdr:to>
      <xdr:col>1</xdr:col>
      <xdr:colOff>652</xdr:colOff>
      <xdr:row>45</xdr:row>
      <xdr:rowOff>171058</xdr:rowOff>
    </xdr:to>
    <xdr:pic>
      <xdr:nvPicPr>
        <xdr:cNvPr id="7" name="Grafik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6849874-C4BE-4740-85A2-54BD5165AF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193436" y="12878370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378240</xdr:colOff>
      <xdr:row>50</xdr:row>
      <xdr:rowOff>194750</xdr:rowOff>
    </xdr:to>
    <xdr:pic>
      <xdr:nvPicPr>
        <xdr:cNvPr id="8" name="Grafik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6EA01BE-8E6E-42AA-8107-6B87FC893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4430326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378240</xdr:colOff>
      <xdr:row>59</xdr:row>
      <xdr:rowOff>194751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C7124362-C3D2-4E4C-B3A1-623CFD3D7B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7181204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378240</xdr:colOff>
      <xdr:row>64</xdr:row>
      <xdr:rowOff>194750</xdr:rowOff>
    </xdr:to>
    <xdr:pic>
      <xdr:nvPicPr>
        <xdr:cNvPr id="10" name="Grafik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2493A01-B37E-45C9-A007-551E315C3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8709468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378240</xdr:colOff>
      <xdr:row>69</xdr:row>
      <xdr:rowOff>194750</xdr:rowOff>
    </xdr:to>
    <xdr:pic>
      <xdr:nvPicPr>
        <xdr:cNvPr id="11" name="Grafik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2FF8518-F3D5-449E-A1EB-C7E8D47EA5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0237733"/>
          <a:ext cx="806056" cy="378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278885</xdr:colOff>
      <xdr:row>4</xdr:row>
      <xdr:rowOff>175399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B43F8E-0DA9-778B-FAF4-57332B9D9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135" y="180203"/>
          <a:ext cx="1106960" cy="716007"/>
        </a:xfrm>
        <a:prstGeom prst="rect">
          <a:avLst/>
        </a:prstGeom>
      </xdr:spPr>
    </xdr:pic>
    <xdr:clientData/>
  </xdr:twoCellAnchor>
  <xdr:twoCellAnchor editAs="oneCell">
    <xdr:from>
      <xdr:col>2</xdr:col>
      <xdr:colOff>523235</xdr:colOff>
      <xdr:row>6</xdr:row>
      <xdr:rowOff>56091</xdr:rowOff>
    </xdr:from>
    <xdr:to>
      <xdr:col>3</xdr:col>
      <xdr:colOff>169032</xdr:colOff>
      <xdr:row>7</xdr:row>
      <xdr:rowOff>25231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BD093-4A02-B0E4-77AE-A1792006F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7" b="16038"/>
        <a:stretch>
          <a:fillRect/>
        </a:stretch>
      </xdr:blipFill>
      <xdr:spPr>
        <a:xfrm>
          <a:off x="1866828" y="1074825"/>
          <a:ext cx="475600" cy="237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556657</xdr:colOff>
      <xdr:row>0</xdr:row>
      <xdr:rowOff>0</xdr:rowOff>
    </xdr:from>
    <xdr:to>
      <xdr:col>3</xdr:col>
      <xdr:colOff>315871</xdr:colOff>
      <xdr:row>5</xdr:row>
      <xdr:rowOff>232277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AA542-D5EB-48F5-9AAF-FDF5DF64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7" y="0"/>
          <a:ext cx="3160567" cy="1129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378240</xdr:colOff>
      <xdr:row>11</xdr:row>
      <xdr:rowOff>301372</xdr:rowOff>
    </xdr:to>
    <xdr:pic>
      <xdr:nvPicPr>
        <xdr:cNvPr id="2" name="Grafik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48662D-382D-4D46-8AA6-56F94F824C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815512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378240</xdr:colOff>
      <xdr:row>32</xdr:row>
      <xdr:rowOff>301374</xdr:rowOff>
    </xdr:to>
    <xdr:pic>
      <xdr:nvPicPr>
        <xdr:cNvPr id="4" name="Grafik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114468-1BB8-4903-A557-5AE7DBFA5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9433256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378240</xdr:colOff>
      <xdr:row>42</xdr:row>
      <xdr:rowOff>301373</xdr:rowOff>
    </xdr:to>
    <xdr:pic>
      <xdr:nvPicPr>
        <xdr:cNvPr id="5" name="Grafik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303DF-68FF-46D9-BF88-3BBE56E9DA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2688815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378240</xdr:colOff>
      <xdr:row>59</xdr:row>
      <xdr:rowOff>301372</xdr:rowOff>
    </xdr:to>
    <xdr:pic>
      <xdr:nvPicPr>
        <xdr:cNvPr id="6" name="Grafik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85D5E8-CF5E-4EDE-9AAB-103AF8133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8083945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378240</xdr:colOff>
      <xdr:row>74</xdr:row>
      <xdr:rowOff>301374</xdr:rowOff>
    </xdr:to>
    <xdr:pic>
      <xdr:nvPicPr>
        <xdr:cNvPr id="7" name="Grafik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723E77-9135-4E0E-8A00-A3F2F2E9A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2867771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378240</xdr:colOff>
      <xdr:row>84</xdr:row>
      <xdr:rowOff>301374</xdr:rowOff>
    </xdr:to>
    <xdr:pic>
      <xdr:nvPicPr>
        <xdr:cNvPr id="8" name="Grafik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636EF66-DAE3-4EC1-940D-63F2982667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6123330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378240</xdr:colOff>
      <xdr:row>93</xdr:row>
      <xdr:rowOff>301372</xdr:rowOff>
    </xdr:to>
    <xdr:pic>
      <xdr:nvPicPr>
        <xdr:cNvPr id="9" name="Grafik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5F80BAE-0461-48C9-B728-5AADFA812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9073236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378240</xdr:colOff>
      <xdr:row>100</xdr:row>
      <xdr:rowOff>301374</xdr:rowOff>
    </xdr:to>
    <xdr:pic>
      <xdr:nvPicPr>
        <xdr:cNvPr id="10" name="Grafik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62ABCF0-B2B9-48E5-B14D-76C461D35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31411838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378240</xdr:colOff>
      <xdr:row>110</xdr:row>
      <xdr:rowOff>17046</xdr:rowOff>
    </xdr:to>
    <xdr:pic>
      <xdr:nvPicPr>
        <xdr:cNvPr id="11" name="Grafik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AE0B1E3-04EB-474F-80A9-97E93ADFE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34056092"/>
          <a:ext cx="806056" cy="3782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745935</xdr:colOff>
      <xdr:row>1</xdr:row>
      <xdr:rowOff>5737</xdr:rowOff>
    </xdr:from>
    <xdr:to>
      <xdr:col>3</xdr:col>
      <xdr:colOff>277774</xdr:colOff>
      <xdr:row>4</xdr:row>
      <xdr:rowOff>172138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F4163-65E4-4663-A0D6-8881B3840E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6" t="16647" r="6449" b="20299"/>
        <a:stretch>
          <a:fillRect/>
        </a:stretch>
      </xdr:blipFill>
      <xdr:spPr>
        <a:xfrm>
          <a:off x="745935" y="189351"/>
          <a:ext cx="2800120" cy="7172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378240</xdr:colOff>
      <xdr:row>12</xdr:row>
      <xdr:rowOff>201090</xdr:rowOff>
    </xdr:to>
    <xdr:pic>
      <xdr:nvPicPr>
        <xdr:cNvPr id="2" name="Grafik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E9B32A-4591-4C3C-9468-BA21E7F97C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2820412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378240</xdr:colOff>
      <xdr:row>34</xdr:row>
      <xdr:rowOff>201089</xdr:rowOff>
    </xdr:to>
    <xdr:pic>
      <xdr:nvPicPr>
        <xdr:cNvPr id="4" name="Grafik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40B1AF-063D-40E4-A15E-5839FD10C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9475040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378240</xdr:colOff>
      <xdr:row>38</xdr:row>
      <xdr:rowOff>201090</xdr:rowOff>
    </xdr:to>
    <xdr:pic>
      <xdr:nvPicPr>
        <xdr:cNvPr id="5" name="Grafik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D71232-9D8C-46DC-9A89-6C55983570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0684973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378240</xdr:colOff>
      <xdr:row>47</xdr:row>
      <xdr:rowOff>201090</xdr:rowOff>
    </xdr:to>
    <xdr:pic>
      <xdr:nvPicPr>
        <xdr:cNvPr id="6" name="Grafik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6674C5-01C6-4AC6-AA56-77D694136E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3407320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378240</xdr:colOff>
      <xdr:row>55</xdr:row>
      <xdr:rowOff>201090</xdr:rowOff>
    </xdr:to>
    <xdr:pic>
      <xdr:nvPicPr>
        <xdr:cNvPr id="7" name="Grafik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D344D8-E664-4A30-909F-926694D5D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5827185"/>
          <a:ext cx="806056" cy="37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378240</xdr:colOff>
      <xdr:row>60</xdr:row>
      <xdr:rowOff>201090</xdr:rowOff>
    </xdr:to>
    <xdr:pic>
      <xdr:nvPicPr>
        <xdr:cNvPr id="8" name="Grafik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F025D72-50A9-4E74-8C71-08BD06E08E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" t="18333" r="4026" b="20177"/>
        <a:stretch>
          <a:fillRect/>
        </a:stretch>
      </xdr:blipFill>
      <xdr:spPr>
        <a:xfrm rot="16200000">
          <a:off x="-213908" y="17339601"/>
          <a:ext cx="806056" cy="37824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ldinggrips.com/product-page/new-origin-makro-06" TargetMode="External"/><Relationship Id="rId18" Type="http://schemas.openxmlformats.org/officeDocument/2006/relationships/hyperlink" Target="https://www.holdinggrips.com/product-page/new-origin-makro-11" TargetMode="External"/><Relationship Id="rId26" Type="http://schemas.openxmlformats.org/officeDocument/2006/relationships/hyperlink" Target="https://www.holdinggrips.com/product-page/new-origin-makro-07" TargetMode="External"/><Relationship Id="rId39" Type="http://schemas.openxmlformats.org/officeDocument/2006/relationships/hyperlink" Target="https://www.holdinggrips.com/product-page/flakes-s" TargetMode="External"/><Relationship Id="rId21" Type="http://schemas.openxmlformats.org/officeDocument/2006/relationships/hyperlink" Target="https://www.holdinggrips.com/product-page/new-origin-makro-02" TargetMode="External"/><Relationship Id="rId34" Type="http://schemas.openxmlformats.org/officeDocument/2006/relationships/hyperlink" Target="https://www.holdinggrips.com/product-page/cloud-riders-incut-sloper-xl-1?lang=en" TargetMode="External"/><Relationship Id="rId42" Type="http://schemas.openxmlformats.org/officeDocument/2006/relationships/hyperlink" Target="https://www.holdinggrips.com/product-page/flakes-l" TargetMode="External"/><Relationship Id="rId47" Type="http://schemas.openxmlformats.org/officeDocument/2006/relationships/hyperlink" Target="https://www.holdinggrips.com/product-page/new-origin-makro-13" TargetMode="External"/><Relationship Id="rId50" Type="http://schemas.openxmlformats.org/officeDocument/2006/relationships/drawing" Target="../drawings/drawing5.xml"/><Relationship Id="rId7" Type="http://schemas.openxmlformats.org/officeDocument/2006/relationships/hyperlink" Target="https://www.holdinggrips.com/product-page/new-origin-L" TargetMode="External"/><Relationship Id="rId2" Type="http://schemas.openxmlformats.org/officeDocument/2006/relationships/hyperlink" Target="https://www.holdinggrips.com/product-page/kaffeebohnen-makro-02?lang=en" TargetMode="External"/><Relationship Id="rId16" Type="http://schemas.openxmlformats.org/officeDocument/2006/relationships/hyperlink" Target="https://www.holdinggrips.com/product-page/new-origin-makro-09" TargetMode="External"/><Relationship Id="rId29" Type="http://schemas.openxmlformats.org/officeDocument/2006/relationships/hyperlink" Target="https://www.holdinggrips.com/product-page/new-origin-makro-10" TargetMode="External"/><Relationship Id="rId11" Type="http://schemas.openxmlformats.org/officeDocument/2006/relationships/hyperlink" Target="https://www.holdinggrips.com/product-page/new-origin-makro-04" TargetMode="External"/><Relationship Id="rId24" Type="http://schemas.openxmlformats.org/officeDocument/2006/relationships/hyperlink" Target="https://www.holdinggrips.com/product-page/new-origin-makro-05" TargetMode="External"/><Relationship Id="rId32" Type="http://schemas.openxmlformats.org/officeDocument/2006/relationships/hyperlink" Target="https://www.holdinggrips.com/product-page/cloud-riders-jugs-xl-1?lang=en" TargetMode="External"/><Relationship Id="rId37" Type="http://schemas.openxmlformats.org/officeDocument/2006/relationships/hyperlink" Target="https://www.holdinggrips.com/product-page/cloud-riders-footholds-1?lang=en" TargetMode="External"/><Relationship Id="rId40" Type="http://schemas.openxmlformats.org/officeDocument/2006/relationships/hyperlink" Target="https://www.holdinggrips.com/product-page/flakes-m01" TargetMode="External"/><Relationship Id="rId45" Type="http://schemas.openxmlformats.org/officeDocument/2006/relationships/hyperlink" Target="https://www.holdinggrips.com/product-page/down-climb?lang=en" TargetMode="External"/><Relationship Id="rId5" Type="http://schemas.openxmlformats.org/officeDocument/2006/relationships/hyperlink" Target="https://www.holdinggrips.com/product-page/new-origin-s" TargetMode="External"/><Relationship Id="rId15" Type="http://schemas.openxmlformats.org/officeDocument/2006/relationships/hyperlink" Target="https://www.holdinggrips.com/product-page/new-origin-makro-08" TargetMode="External"/><Relationship Id="rId23" Type="http://schemas.openxmlformats.org/officeDocument/2006/relationships/hyperlink" Target="https://www.holdinggrips.com/product-page/new-origin-makro-04" TargetMode="External"/><Relationship Id="rId28" Type="http://schemas.openxmlformats.org/officeDocument/2006/relationships/hyperlink" Target="https://www.holdinggrips.com/product-page/new-origin-makro-09" TargetMode="External"/><Relationship Id="rId36" Type="http://schemas.openxmlformats.org/officeDocument/2006/relationships/hyperlink" Target="https://www.holdinggrips.com/product-page/cloud-riders-incut-sloper-m-1?lang=en" TargetMode="External"/><Relationship Id="rId49" Type="http://schemas.openxmlformats.org/officeDocument/2006/relationships/printerSettings" Target="../printerSettings/printerSettings4.bin"/><Relationship Id="rId10" Type="http://schemas.openxmlformats.org/officeDocument/2006/relationships/hyperlink" Target="https://www.holdinggrips.com/product-page/new-origin-makro-03" TargetMode="External"/><Relationship Id="rId19" Type="http://schemas.openxmlformats.org/officeDocument/2006/relationships/hyperlink" Target="https://www.holdinggrips.com/product-page/new-origin-makro-13" TargetMode="External"/><Relationship Id="rId31" Type="http://schemas.openxmlformats.org/officeDocument/2006/relationships/hyperlink" Target="https://www.holdinggrips.com/product-page/new-origin-makro-13" TargetMode="External"/><Relationship Id="rId44" Type="http://schemas.openxmlformats.org/officeDocument/2006/relationships/hyperlink" Target="https://www.holdinggrips.com/product-page/flakes-xxl" TargetMode="External"/><Relationship Id="rId4" Type="http://schemas.openxmlformats.org/officeDocument/2006/relationships/hyperlink" Target="https://www.holdinggrips.com/product-page/kaffeebohnen-makro-04?lang=en" TargetMode="External"/><Relationship Id="rId9" Type="http://schemas.openxmlformats.org/officeDocument/2006/relationships/hyperlink" Target="https://www.holdinggrips.com/product-page/new-origin-makro-02" TargetMode="External"/><Relationship Id="rId14" Type="http://schemas.openxmlformats.org/officeDocument/2006/relationships/hyperlink" Target="https://www.holdinggrips.com/product-page/new-origin-makro-07" TargetMode="External"/><Relationship Id="rId22" Type="http://schemas.openxmlformats.org/officeDocument/2006/relationships/hyperlink" Target="https://www.holdinggrips.com/product-page/new-origin-makro-03" TargetMode="External"/><Relationship Id="rId27" Type="http://schemas.openxmlformats.org/officeDocument/2006/relationships/hyperlink" Target="https://www.holdinggrips.com/product-page/new-origin-makro-08" TargetMode="External"/><Relationship Id="rId30" Type="http://schemas.openxmlformats.org/officeDocument/2006/relationships/hyperlink" Target="https://www.holdinggrips.com/product-page/new-origin-makro-11" TargetMode="External"/><Relationship Id="rId35" Type="http://schemas.openxmlformats.org/officeDocument/2006/relationships/hyperlink" Target="https://www.holdinggrips.com/product-page/cloud-riders-incut-sloper-l-1?lang=en" TargetMode="External"/><Relationship Id="rId43" Type="http://schemas.openxmlformats.org/officeDocument/2006/relationships/hyperlink" Target="https://www.holdinggrips.com/product-page/flakes-xl" TargetMode="External"/><Relationship Id="rId48" Type="http://schemas.openxmlformats.org/officeDocument/2006/relationships/hyperlink" Target="https://www.holdinggrips.com/product-page/flakes-fries" TargetMode="External"/><Relationship Id="rId8" Type="http://schemas.openxmlformats.org/officeDocument/2006/relationships/hyperlink" Target="https://www.holdinggrips.com/product-page/new-origin-makro-01" TargetMode="External"/><Relationship Id="rId3" Type="http://schemas.openxmlformats.org/officeDocument/2006/relationships/hyperlink" Target="https://www.holdinggrips.com/product-page/kaffeebohnen-makro-03?lang=en" TargetMode="External"/><Relationship Id="rId12" Type="http://schemas.openxmlformats.org/officeDocument/2006/relationships/hyperlink" Target="https://www.holdinggrips.com/product-page/new-origin-makro-05" TargetMode="External"/><Relationship Id="rId17" Type="http://schemas.openxmlformats.org/officeDocument/2006/relationships/hyperlink" Target="https://www.holdinggrips.com/product-page/new-origin-makro-10" TargetMode="External"/><Relationship Id="rId25" Type="http://schemas.openxmlformats.org/officeDocument/2006/relationships/hyperlink" Target="https://www.holdinggrips.com/product-page/new-origin-makro-06" TargetMode="External"/><Relationship Id="rId33" Type="http://schemas.openxmlformats.org/officeDocument/2006/relationships/hyperlink" Target="https://www.holdinggrips.com/product-page/cloud-riders-jugs-l-1?lang=en" TargetMode="External"/><Relationship Id="rId38" Type="http://schemas.openxmlformats.org/officeDocument/2006/relationships/hyperlink" Target="https://www.holdinggrips.com/product-page/flakes-fries" TargetMode="External"/><Relationship Id="rId46" Type="http://schemas.openxmlformats.org/officeDocument/2006/relationships/hyperlink" Target="https://www.holdinggrips.com/product-page/new-origin-makro-13" TargetMode="External"/><Relationship Id="rId20" Type="http://schemas.openxmlformats.org/officeDocument/2006/relationships/hyperlink" Target="https://www.holdinggrips.com/product-page/new-origin-makro-01" TargetMode="External"/><Relationship Id="rId41" Type="http://schemas.openxmlformats.org/officeDocument/2006/relationships/hyperlink" Target="https://www.holdinggrips.com/product-page/flakes-m02" TargetMode="External"/><Relationship Id="rId1" Type="http://schemas.openxmlformats.org/officeDocument/2006/relationships/hyperlink" Target="https://www.holdinggrips.com/product-page/kaffeebohnen-makro-01?lang=en" TargetMode="External"/><Relationship Id="rId6" Type="http://schemas.openxmlformats.org/officeDocument/2006/relationships/hyperlink" Target="https://www.holdinggrips.com/product-page/new-origin-m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ldinggrips.com/product-page/blades-75l-right?lang=en" TargetMode="External"/><Relationship Id="rId18" Type="http://schemas.openxmlformats.org/officeDocument/2006/relationships/hyperlink" Target="https://www.holdinggrips.com/product-page/shovel-stacks-a35" TargetMode="External"/><Relationship Id="rId26" Type="http://schemas.openxmlformats.org/officeDocument/2006/relationships/hyperlink" Target="https://www.holdinggrips.com/product-page/slabstars-25-s?lang=en" TargetMode="External"/><Relationship Id="rId39" Type="http://schemas.openxmlformats.org/officeDocument/2006/relationships/drawing" Target="../drawings/drawing6.xml"/><Relationship Id="rId21" Type="http://schemas.openxmlformats.org/officeDocument/2006/relationships/hyperlink" Target="https://www.holdinggrips.com/product-page/shovel-stacks-b30?lang=en" TargetMode="External"/><Relationship Id="rId34" Type="http://schemas.openxmlformats.org/officeDocument/2006/relationships/hyperlink" Target="https://www.holdinggrips.com/product-page/triangles-40?lang=en" TargetMode="External"/><Relationship Id="rId7" Type="http://schemas.openxmlformats.org/officeDocument/2006/relationships/hyperlink" Target="https://www.holdinggrips.com/product-page/blades-75m-right?lang=en" TargetMode="External"/><Relationship Id="rId12" Type="http://schemas.openxmlformats.org/officeDocument/2006/relationships/hyperlink" Target="https://www.holdinggrips.com/product-page/blades-60l-right?lang=en" TargetMode="External"/><Relationship Id="rId17" Type="http://schemas.openxmlformats.org/officeDocument/2006/relationships/hyperlink" Target="https://www.holdinggrips.com/product-page/ramps-l" TargetMode="External"/><Relationship Id="rId25" Type="http://schemas.openxmlformats.org/officeDocument/2006/relationships/hyperlink" Target="https://www.holdinggrips.com/product-page/shovel-stacks-d20?lang=en" TargetMode="External"/><Relationship Id="rId33" Type="http://schemas.openxmlformats.org/officeDocument/2006/relationships/hyperlink" Target="https://www.holdinggrips.com/product-page/trapezes-40-50-l?lang=en" TargetMode="External"/><Relationship Id="rId38" Type="http://schemas.openxmlformats.org/officeDocument/2006/relationships/printerSettings" Target="../printerSettings/printerSettings5.bin"/><Relationship Id="rId2" Type="http://schemas.openxmlformats.org/officeDocument/2006/relationships/hyperlink" Target="https://www.holdinggrips.com/product-page/blades-s-right?lang=en" TargetMode="External"/><Relationship Id="rId16" Type="http://schemas.openxmlformats.org/officeDocument/2006/relationships/hyperlink" Target="https://www.holdinggrips.com/product-page/ramps-m?lang=en" TargetMode="External"/><Relationship Id="rId20" Type="http://schemas.openxmlformats.org/officeDocument/2006/relationships/hyperlink" Target="https://www.holdinggrips.com/product-page/shovel-stacks-a20?lang=en" TargetMode="External"/><Relationship Id="rId29" Type="http://schemas.openxmlformats.org/officeDocument/2006/relationships/hyperlink" Target="https://www.holdinggrips.com/product-page/slabstars-30-m?lang=en" TargetMode="External"/><Relationship Id="rId1" Type="http://schemas.openxmlformats.org/officeDocument/2006/relationships/hyperlink" Target="https://www.holdinggrips.com/product-page/blades-s-left?lang=en" TargetMode="External"/><Relationship Id="rId6" Type="http://schemas.openxmlformats.org/officeDocument/2006/relationships/hyperlink" Target="https://www.holdinggrips.com/product-page/blades-60m-right?lang=en" TargetMode="External"/><Relationship Id="rId11" Type="http://schemas.openxmlformats.org/officeDocument/2006/relationships/hyperlink" Target="https://www.holdinggrips.com/product-page/blades-90l-left?lang=en" TargetMode="External"/><Relationship Id="rId24" Type="http://schemas.openxmlformats.org/officeDocument/2006/relationships/hyperlink" Target="https://www.holdinggrips.com/product-page/shovel-stacks-c15?lang=en" TargetMode="External"/><Relationship Id="rId32" Type="http://schemas.openxmlformats.org/officeDocument/2006/relationships/hyperlink" Target="https://www.holdinggrips.com/product-page/trapezes-40-50-m?lang=en" TargetMode="External"/><Relationship Id="rId37" Type="http://schemas.openxmlformats.org/officeDocument/2006/relationships/hyperlink" Target="https://www.holdinggrips.com/product-page/triangles-100?lang=en" TargetMode="External"/><Relationship Id="rId5" Type="http://schemas.openxmlformats.org/officeDocument/2006/relationships/hyperlink" Target="https://www.holdinggrips.com/product-page/blades-90m-left?lang=en" TargetMode="External"/><Relationship Id="rId15" Type="http://schemas.openxmlformats.org/officeDocument/2006/relationships/hyperlink" Target="https://www.holdinggrips.com/product-page/ramps-s?lang=en" TargetMode="External"/><Relationship Id="rId23" Type="http://schemas.openxmlformats.org/officeDocument/2006/relationships/hyperlink" Target="https://www.holdinggrips.com/product-page/shovel-stacks-c25" TargetMode="External"/><Relationship Id="rId28" Type="http://schemas.openxmlformats.org/officeDocument/2006/relationships/hyperlink" Target="https://www.holdinggrips.com/product-page/slabstars-30-s?lang=en" TargetMode="External"/><Relationship Id="rId36" Type="http://schemas.openxmlformats.org/officeDocument/2006/relationships/hyperlink" Target="https://www.holdinggrips.com/product-page/triangles-80?lang=en" TargetMode="External"/><Relationship Id="rId10" Type="http://schemas.openxmlformats.org/officeDocument/2006/relationships/hyperlink" Target="https://www.holdinggrips.com/product-page/blades-75l-left?lang=en" TargetMode="External"/><Relationship Id="rId19" Type="http://schemas.openxmlformats.org/officeDocument/2006/relationships/hyperlink" Target="https://www.holdinggrips.com/product-page/shovel-stacks-a27-5" TargetMode="External"/><Relationship Id="rId31" Type="http://schemas.openxmlformats.org/officeDocument/2006/relationships/hyperlink" Target="https://www.holdinggrips.com/product-page/trapezes-25-35-m?lang=en" TargetMode="External"/><Relationship Id="rId4" Type="http://schemas.openxmlformats.org/officeDocument/2006/relationships/hyperlink" Target="https://www.holdinggrips.com/product-page/blades-75m-left?lang=en" TargetMode="External"/><Relationship Id="rId9" Type="http://schemas.openxmlformats.org/officeDocument/2006/relationships/hyperlink" Target="https://www.holdinggrips.com/product-page/blades-60l-left?lang=en" TargetMode="External"/><Relationship Id="rId14" Type="http://schemas.openxmlformats.org/officeDocument/2006/relationships/hyperlink" Target="https://www.holdinggrips.com/product-page/blades-90l-right?lang=en" TargetMode="External"/><Relationship Id="rId22" Type="http://schemas.openxmlformats.org/officeDocument/2006/relationships/hyperlink" Target="https://www.holdinggrips.com/product-page/shovel-stacks-b20?lang=en" TargetMode="External"/><Relationship Id="rId27" Type="http://schemas.openxmlformats.org/officeDocument/2006/relationships/hyperlink" Target="https://www.holdinggrips.com/product-page/slabstars-25-m?lang=en" TargetMode="External"/><Relationship Id="rId30" Type="http://schemas.openxmlformats.org/officeDocument/2006/relationships/hyperlink" Target="https://www.holdinggrips.com/product-page/trapezes-25-35-s?lang=en" TargetMode="External"/><Relationship Id="rId35" Type="http://schemas.openxmlformats.org/officeDocument/2006/relationships/hyperlink" Target="https://www.holdinggrips.com/product-page/triangles-60?lang=en" TargetMode="External"/><Relationship Id="rId8" Type="http://schemas.openxmlformats.org/officeDocument/2006/relationships/hyperlink" Target="https://www.holdinggrips.com/product-page/blades-90m-right?lang=en" TargetMode="External"/><Relationship Id="rId3" Type="http://schemas.openxmlformats.org/officeDocument/2006/relationships/hyperlink" Target="https://www.holdinggrips.com/product-page/blades-60m-left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22AA"/>
  </sheetPr>
  <dimension ref="B5:L47"/>
  <sheetViews>
    <sheetView tabSelected="1" zoomScale="86" zoomScaleNormal="115" workbookViewId="0">
      <selection activeCell="H11" sqref="H11:K17"/>
    </sheetView>
  </sheetViews>
  <sheetFormatPr baseColWidth="10" defaultColWidth="10.59765625" defaultRowHeight="14.25" x14ac:dyDescent="0.45"/>
  <cols>
    <col min="1" max="1" width="8" style="28" customWidth="1"/>
    <col min="2" max="2" width="22.265625" style="28" customWidth="1"/>
    <col min="3" max="3" width="12.1328125" style="28" customWidth="1"/>
    <col min="4" max="4" width="13" style="28" customWidth="1"/>
    <col min="5" max="5" width="11.59765625" style="28" customWidth="1"/>
    <col min="6" max="6" width="14.265625" style="28" customWidth="1"/>
    <col min="7" max="7" width="5.86328125" style="28" customWidth="1"/>
    <col min="8" max="8" width="15" style="28" customWidth="1"/>
    <col min="9" max="9" width="13.59765625" style="28" customWidth="1"/>
    <col min="10" max="10" width="10.59765625" style="28"/>
    <col min="11" max="11" width="19.265625" style="28" customWidth="1"/>
    <col min="12" max="16384" width="10.59765625" style="28"/>
  </cols>
  <sheetData>
    <row r="5" spans="2:11" ht="26.65" x14ac:dyDescent="0.85">
      <c r="E5" s="37"/>
      <c r="F5" s="38"/>
    </row>
    <row r="6" spans="2:11" ht="4.5" customHeight="1" x14ac:dyDescent="0.45"/>
    <row r="7" spans="2:11" ht="23.25" x14ac:dyDescent="0.7">
      <c r="B7" s="39" t="s">
        <v>250</v>
      </c>
      <c r="C7" s="40"/>
      <c r="D7" s="41"/>
      <c r="E7" s="41"/>
    </row>
    <row r="8" spans="2:11" ht="23.25" x14ac:dyDescent="0.7">
      <c r="B8" s="42"/>
    </row>
    <row r="9" spans="2:11" ht="15.75" x14ac:dyDescent="0.5">
      <c r="B9" s="34" t="s">
        <v>257</v>
      </c>
      <c r="C9" s="43" t="s">
        <v>258</v>
      </c>
      <c r="D9" s="43" t="s">
        <v>259</v>
      </c>
      <c r="E9" s="43" t="s">
        <v>260</v>
      </c>
      <c r="F9" s="43" t="s">
        <v>259</v>
      </c>
      <c r="H9" s="34" t="s">
        <v>261</v>
      </c>
    </row>
    <row r="10" spans="2:11" ht="18" x14ac:dyDescent="0.55000000000000004">
      <c r="B10" s="44"/>
    </row>
    <row r="11" spans="2:11" x14ac:dyDescent="0.45">
      <c r="B11" s="45" t="s">
        <v>251</v>
      </c>
      <c r="C11" s="195">
        <f>SUM('EVOLUTION PU &amp; MACROS'!X11:X20)+SUM('EVOLUTION PU &amp; MACROS'!X68:X79)+SUM('EVOLUTION PU &amp; MACROS'!X109:X139)+SUM('EVOLUTION PU &amp; MACROS'!X142:X149)+('EVOLUTION PU &amp; MACROS'!X141/1.05660377)</f>
        <v>0</v>
      </c>
      <c r="D11" s="99">
        <f>SUM('EVOLUTION PU &amp; MACROS'!Y11:Y20)+SUM('EVOLUTION PU &amp; MACROS'!Y68:Y79)+SUM('EVOLUTION PU &amp; MACROS'!Y109:Y139)+SUM('EVOLUTION PU &amp; MACROS'!Y142:Y149)+('EVOLUTION PU &amp; MACROS'!Y141/1.48529412)</f>
        <v>0</v>
      </c>
      <c r="E11" s="48"/>
      <c r="F11" s="47">
        <f>D11*(1-E11)</f>
        <v>0</v>
      </c>
      <c r="H11" s="277"/>
      <c r="I11" s="277"/>
      <c r="J11" s="277"/>
      <c r="K11" s="277"/>
    </row>
    <row r="12" spans="2:11" ht="15.75" customHeight="1" x14ac:dyDescent="0.45">
      <c r="B12" s="45" t="s">
        <v>252</v>
      </c>
      <c r="C12" s="195">
        <f>SUM('EVOLUTION PU &amp; MACROS'!X21:X66)+SUM('EVOLUTION PU &amp; MACROS'!X80:X107)+SUM('EVOLUTION PU &amp; MACROS'!X150:X152)+('EVOLUTION PU &amp; MACROS'!X141/18.66666667)</f>
        <v>0</v>
      </c>
      <c r="D12" s="99">
        <f>SUM('EVOLUTION PU &amp; MACROS'!Y21:Y66)+SUM('EVOLUTION PU &amp; MACROS'!Y80:Y107)+SUM('EVOLUTION PU &amp; MACROS'!Y150:Y152)+('EVOLUTION PU &amp; MACROS'!Y141/3.06060606)</f>
        <v>0</v>
      </c>
      <c r="E12" s="48"/>
      <c r="F12" s="47">
        <f>D12*(1-E12)</f>
        <v>0</v>
      </c>
      <c r="H12" s="277"/>
      <c r="I12" s="277"/>
      <c r="J12" s="277"/>
      <c r="K12" s="277"/>
    </row>
    <row r="13" spans="2:11" x14ac:dyDescent="0.45">
      <c r="B13" s="45" t="s">
        <v>253</v>
      </c>
      <c r="C13" s="46">
        <f>SUM('EVOLUTION WOOD'!M24:M70)</f>
        <v>0</v>
      </c>
      <c r="D13" s="99">
        <f>SUM('EVOLUTION WOOD'!N24:N70)</f>
        <v>0</v>
      </c>
      <c r="E13" s="48"/>
      <c r="F13" s="47">
        <f t="shared" ref="F13:F17" si="0">D13*(1-E13)</f>
        <v>0</v>
      </c>
      <c r="H13" s="277"/>
      <c r="I13" s="277"/>
      <c r="J13" s="277"/>
      <c r="K13" s="277"/>
    </row>
    <row r="14" spans="2:11" x14ac:dyDescent="0.45">
      <c r="B14" s="49" t="s">
        <v>254</v>
      </c>
      <c r="C14" s="195">
        <f>SUM('HOLDINGGRIPS PU &amp; MACROS'!X11:X30)+SUM('HOLDINGGRIPS PU &amp; MACROS'!X33:X36)+SUM('HOLDINGGRIPS PU &amp; MACROS'!X43:X45)+SUM('HOLDINGGRIPS PU &amp; MACROS'!X74:X82)+SUM('HOLDINGGRIPS PU &amp; MACROS'!X84:X108)+('HOLDINGGRIPS PU &amp; MACROS'!X32/1.0555555)+('HOLDINGGRIPS PU &amp; MACROS'!X42/1.46428571)+('HOLDINGGRIPS PU &amp; MACROS'!X59/1.46428571)</f>
        <v>0</v>
      </c>
      <c r="D14" s="99">
        <f>SUM('HOLDINGGRIPS PU &amp; MACROS'!Y11:Y30)+SUM('HOLDINGGRIPS PU &amp; MACROS'!Y33:Y36)+SUM('HOLDINGGRIPS PU &amp; MACROS'!Y43:Y45)+SUM('HOLDINGGRIPS PU &amp; MACROS'!Y74:Y82)+SUM('HOLDINGGRIPS PU &amp; MACROS'!Y84:Y108)+('HOLDINGGRIPS PU &amp; MACROS'!Y32/1.81609195)+('HOLDINGGRIPS PU &amp; MACROS'!Y42/9)+('HOLDINGGRIPS PU &amp; MACROS'!Y59/12.1724138)</f>
        <v>0</v>
      </c>
      <c r="E14" s="48"/>
      <c r="F14" s="47">
        <f t="shared" si="0"/>
        <v>0</v>
      </c>
      <c r="H14" s="277"/>
      <c r="I14" s="277"/>
      <c r="J14" s="277"/>
      <c r="K14" s="277"/>
    </row>
    <row r="15" spans="2:11" x14ac:dyDescent="0.45">
      <c r="B15" s="49" t="s">
        <v>255</v>
      </c>
      <c r="C15" s="46">
        <f>SUM('HOLDINGGRIPS PU &amp; MACROS'!X37:X40)+SUM('HOLDINGGRIPS PU &amp; MACROS'!X46:X58)+SUM('HOLDINGGRIPS PU &amp; MACROS'!X60:X72)+('HOLDINGGRIPS PU &amp; MACROS'!X32/19)+('HOLDINGGRIPS PU &amp; MACROS'!X42/3.15384615)+('HOLDINGGRIPS PU &amp; MACROS'!X59/3.15384615)</f>
        <v>0</v>
      </c>
      <c r="D15" s="99">
        <f>SUM('HOLDINGGRIPS PU &amp; MACROS'!Y37:Y40)+SUM('HOLDINGGRIPS PU &amp; MACROS'!Y46:Y58)+SUM('HOLDINGGRIPS PU &amp; MACROS'!Y60:Y72)+('HOLDINGGRIPS PU &amp; MACROS'!Y32/2.22535211)+('HOLDINGGRIPS PU &amp; MACROS'!Y42/1.125)+('HOLDINGGRIPS PU &amp; MACROS'!Y59/1.08950617)</f>
        <v>0</v>
      </c>
      <c r="E15" s="48"/>
      <c r="F15" s="47">
        <f t="shared" si="0"/>
        <v>0</v>
      </c>
      <c r="H15" s="277"/>
      <c r="I15" s="277"/>
      <c r="J15" s="277"/>
      <c r="K15" s="277"/>
    </row>
    <row r="16" spans="2:11" x14ac:dyDescent="0.45">
      <c r="B16" s="49" t="s">
        <v>256</v>
      </c>
      <c r="C16" s="46">
        <f>SUM('HOLDINGGRIPS WOOD'!O11:O62)</f>
        <v>0</v>
      </c>
      <c r="D16" s="99">
        <f>SUM('HOLDINGGRIPS WOOD'!P11:P62)</f>
        <v>0</v>
      </c>
      <c r="E16" s="48"/>
      <c r="F16" s="47">
        <f t="shared" si="0"/>
        <v>0</v>
      </c>
      <c r="H16" s="277"/>
      <c r="I16" s="277"/>
      <c r="J16" s="277"/>
      <c r="K16" s="277"/>
    </row>
    <row r="17" spans="2:12" x14ac:dyDescent="0.45">
      <c r="B17" s="49" t="s">
        <v>0</v>
      </c>
      <c r="C17" s="46">
        <f>SUM('CARE&amp;REPAIR'!E12:E16)+SUM('CARE&amp;REPAIR'!E25:E29)</f>
        <v>0</v>
      </c>
      <c r="D17" s="99">
        <f>SUM('CARE&amp;REPAIR'!F12:F16)+SUM('CARE&amp;REPAIR'!F25:F29)</f>
        <v>0</v>
      </c>
      <c r="E17" s="48"/>
      <c r="F17" s="47">
        <f t="shared" si="0"/>
        <v>0</v>
      </c>
      <c r="H17" s="277"/>
      <c r="I17" s="277"/>
      <c r="J17" s="277"/>
      <c r="K17" s="277"/>
    </row>
    <row r="18" spans="2:12" x14ac:dyDescent="0.45">
      <c r="B18" s="271"/>
      <c r="C18" s="272"/>
      <c r="D18" s="270"/>
      <c r="E18" s="270"/>
      <c r="F18" s="270"/>
      <c r="J18" s="50"/>
      <c r="K18" s="51"/>
    </row>
    <row r="19" spans="2:12" x14ac:dyDescent="0.45">
      <c r="B19" s="275"/>
      <c r="C19" s="275"/>
      <c r="D19" s="273" t="s">
        <v>262</v>
      </c>
      <c r="E19" s="273"/>
      <c r="F19" s="52">
        <f>SUM(F11:F17)</f>
        <v>0</v>
      </c>
      <c r="H19" s="276"/>
      <c r="I19" s="276"/>
      <c r="J19" s="276"/>
      <c r="K19" s="53"/>
    </row>
    <row r="20" spans="2:12" x14ac:dyDescent="0.45">
      <c r="B20" s="275"/>
      <c r="C20" s="275"/>
      <c r="D20" s="274" t="s">
        <v>265</v>
      </c>
      <c r="E20" s="274"/>
      <c r="F20" s="47"/>
      <c r="G20" s="54"/>
      <c r="H20" s="51"/>
      <c r="I20" s="51"/>
      <c r="J20" s="51"/>
      <c r="K20" s="55"/>
    </row>
    <row r="21" spans="2:12" x14ac:dyDescent="0.45">
      <c r="B21" s="275"/>
      <c r="C21" s="275"/>
      <c r="D21" s="274" t="s">
        <v>263</v>
      </c>
      <c r="E21" s="274"/>
      <c r="F21" s="56">
        <f>(F19+F20)*0.19</f>
        <v>0</v>
      </c>
      <c r="H21" s="276"/>
      <c r="I21" s="276"/>
      <c r="J21" s="276"/>
      <c r="K21" s="55"/>
    </row>
    <row r="22" spans="2:12" x14ac:dyDescent="0.45">
      <c r="B22" s="275"/>
      <c r="C22" s="275"/>
      <c r="D22" s="274" t="s">
        <v>264</v>
      </c>
      <c r="E22" s="274"/>
      <c r="F22" s="56">
        <f>SUM(F19:F21)</f>
        <v>0</v>
      </c>
      <c r="H22" s="276"/>
      <c r="I22" s="276"/>
      <c r="J22" s="276"/>
      <c r="K22" s="57"/>
    </row>
    <row r="23" spans="2:12" x14ac:dyDescent="0.45">
      <c r="B23" s="271"/>
      <c r="C23" s="272"/>
      <c r="D23" s="51"/>
      <c r="E23" s="51"/>
      <c r="F23" s="51"/>
      <c r="H23" s="279"/>
      <c r="I23" s="279"/>
      <c r="J23" s="279"/>
      <c r="K23" s="278"/>
    </row>
    <row r="24" spans="2:12" ht="15.75" x14ac:dyDescent="0.5">
      <c r="B24" s="271"/>
      <c r="C24" s="272"/>
      <c r="D24" s="51"/>
      <c r="E24" s="51"/>
      <c r="F24" s="51"/>
      <c r="H24" s="279"/>
      <c r="I24" s="279"/>
      <c r="J24" s="279"/>
      <c r="K24" s="278"/>
      <c r="L24" s="58"/>
    </row>
    <row r="25" spans="2:12" ht="15.75" x14ac:dyDescent="0.5">
      <c r="B25" s="34" t="s">
        <v>276</v>
      </c>
      <c r="D25" s="51"/>
      <c r="E25" s="51"/>
      <c r="F25" s="51"/>
      <c r="H25" s="34" t="s">
        <v>277</v>
      </c>
      <c r="I25" s="59"/>
      <c r="J25" s="59"/>
      <c r="K25" s="60"/>
    </row>
    <row r="26" spans="2:12" x14ac:dyDescent="0.45">
      <c r="D26" s="51"/>
      <c r="E26" s="51"/>
      <c r="F26" s="51"/>
      <c r="H26" s="59"/>
      <c r="K26" s="61"/>
    </row>
    <row r="27" spans="2:12" x14ac:dyDescent="0.45">
      <c r="B27" s="62" t="s">
        <v>266</v>
      </c>
      <c r="C27" s="265"/>
      <c r="D27" s="265"/>
      <c r="E27" s="265"/>
      <c r="F27" s="51"/>
      <c r="H27" s="62" t="s">
        <v>266</v>
      </c>
      <c r="I27" s="266"/>
      <c r="J27" s="267"/>
      <c r="K27" s="268"/>
    </row>
    <row r="28" spans="2:12" ht="15.75" customHeight="1" x14ac:dyDescent="0.45">
      <c r="B28" s="62" t="s">
        <v>267</v>
      </c>
      <c r="C28" s="265"/>
      <c r="D28" s="265"/>
      <c r="E28" s="265"/>
      <c r="F28" s="51"/>
      <c r="H28" s="62" t="s">
        <v>267</v>
      </c>
      <c r="I28" s="266"/>
      <c r="J28" s="267"/>
      <c r="K28" s="268"/>
    </row>
    <row r="29" spans="2:12" x14ac:dyDescent="0.45">
      <c r="B29" s="62" t="s">
        <v>268</v>
      </c>
      <c r="C29" s="265"/>
      <c r="D29" s="265"/>
      <c r="E29" s="265"/>
      <c r="F29" s="51"/>
      <c r="H29" s="62" t="s">
        <v>268</v>
      </c>
      <c r="I29" s="266"/>
      <c r="J29" s="267"/>
      <c r="K29" s="268"/>
    </row>
    <row r="30" spans="2:12" x14ac:dyDescent="0.45">
      <c r="B30" s="62" t="s">
        <v>269</v>
      </c>
      <c r="C30" s="265"/>
      <c r="D30" s="265"/>
      <c r="E30" s="265"/>
      <c r="F30" s="51"/>
      <c r="H30" s="62" t="s">
        <v>269</v>
      </c>
      <c r="I30" s="266"/>
      <c r="J30" s="267"/>
      <c r="K30" s="268"/>
    </row>
    <row r="31" spans="2:12" x14ac:dyDescent="0.45">
      <c r="B31" s="62" t="s">
        <v>270</v>
      </c>
      <c r="C31" s="265"/>
      <c r="D31" s="265"/>
      <c r="E31" s="265"/>
      <c r="F31" s="51"/>
      <c r="H31" s="30" t="s">
        <v>275</v>
      </c>
      <c r="I31" s="266"/>
      <c r="J31" s="267"/>
      <c r="K31" s="268"/>
    </row>
    <row r="32" spans="2:12" x14ac:dyDescent="0.45">
      <c r="B32" s="62" t="s">
        <v>271</v>
      </c>
      <c r="C32" s="265"/>
      <c r="D32" s="265"/>
      <c r="E32" s="265"/>
      <c r="F32" s="51"/>
      <c r="H32" s="62" t="s">
        <v>273</v>
      </c>
      <c r="I32" s="262"/>
      <c r="J32" s="263"/>
      <c r="K32" s="264"/>
    </row>
    <row r="33" spans="2:10" x14ac:dyDescent="0.45">
      <c r="B33" s="62" t="s">
        <v>272</v>
      </c>
      <c r="C33" s="265"/>
      <c r="D33" s="265"/>
      <c r="E33" s="265"/>
      <c r="F33" s="51"/>
      <c r="G33" s="63"/>
      <c r="H33" s="63"/>
      <c r="I33" s="63"/>
      <c r="J33" s="31"/>
    </row>
    <row r="34" spans="2:10" x14ac:dyDescent="0.45">
      <c r="B34" s="62" t="s">
        <v>273</v>
      </c>
      <c r="C34" s="269"/>
      <c r="D34" s="269"/>
      <c r="E34" s="269"/>
      <c r="F34" s="64"/>
      <c r="G34" s="63"/>
      <c r="H34" s="63"/>
      <c r="I34" s="63"/>
      <c r="J34" s="31"/>
    </row>
    <row r="35" spans="2:10" x14ac:dyDescent="0.45">
      <c r="B35" s="62" t="s">
        <v>274</v>
      </c>
      <c r="C35" s="265"/>
      <c r="D35" s="265"/>
      <c r="E35" s="265"/>
      <c r="F35" s="65"/>
      <c r="G35" s="63"/>
      <c r="H35" s="63"/>
      <c r="I35" s="63"/>
      <c r="J35" s="31"/>
    </row>
    <row r="36" spans="2:10" x14ac:dyDescent="0.45">
      <c r="B36" s="66"/>
    </row>
    <row r="47" spans="2:10" x14ac:dyDescent="0.45">
      <c r="B47" s="51"/>
      <c r="C47" s="51"/>
      <c r="D47" s="51"/>
    </row>
  </sheetData>
  <mergeCells count="33">
    <mergeCell ref="K23:K24"/>
    <mergeCell ref="B24:C24"/>
    <mergeCell ref="H22:J22"/>
    <mergeCell ref="H21:J21"/>
    <mergeCell ref="H23:J24"/>
    <mergeCell ref="H19:J19"/>
    <mergeCell ref="H11:K17"/>
    <mergeCell ref="B19:C19"/>
    <mergeCell ref="B20:C20"/>
    <mergeCell ref="B21:C21"/>
    <mergeCell ref="C33:E33"/>
    <mergeCell ref="C34:E34"/>
    <mergeCell ref="C35:E35"/>
    <mergeCell ref="D18:F18"/>
    <mergeCell ref="B18:C18"/>
    <mergeCell ref="D19:E19"/>
    <mergeCell ref="D20:E20"/>
    <mergeCell ref="D21:E21"/>
    <mergeCell ref="D22:E22"/>
    <mergeCell ref="B22:C22"/>
    <mergeCell ref="B23:C23"/>
    <mergeCell ref="I32:K32"/>
    <mergeCell ref="C27:E27"/>
    <mergeCell ref="C28:E28"/>
    <mergeCell ref="C29:E29"/>
    <mergeCell ref="C30:E30"/>
    <mergeCell ref="C31:E31"/>
    <mergeCell ref="C32:E32"/>
    <mergeCell ref="I27:K27"/>
    <mergeCell ref="I28:K28"/>
    <mergeCell ref="I29:K29"/>
    <mergeCell ref="I30:K30"/>
    <mergeCell ref="I31:K3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6994-6C7D-4AC7-BFE2-2466DEC69E56}">
  <sheetPr>
    <tabColor rgb="FFC00000"/>
  </sheetPr>
  <dimension ref="A1:AZ394"/>
  <sheetViews>
    <sheetView zoomScale="71" zoomScaleNormal="70" workbookViewId="0">
      <pane ySplit="10" topLeftCell="A11" activePane="bottomLeft" state="frozen"/>
      <selection pane="bottomLeft" activeCell="H11" sqref="H11"/>
    </sheetView>
  </sheetViews>
  <sheetFormatPr baseColWidth="10" defaultColWidth="10.59765625" defaultRowHeight="14.25" x14ac:dyDescent="0.45"/>
  <cols>
    <col min="1" max="1" width="5.59765625" style="1" customWidth="1"/>
    <col min="2" max="2" width="15" style="1" customWidth="1"/>
    <col min="3" max="3" width="25.265625" style="1" customWidth="1"/>
    <col min="4" max="4" width="21.73046875" style="1" customWidth="1"/>
    <col min="5" max="5" width="13" style="1" customWidth="1"/>
    <col min="6" max="6" width="9.59765625" style="1" customWidth="1"/>
    <col min="7" max="7" width="17.59765625" style="1" customWidth="1"/>
    <col min="8" max="23" width="8.73046875" style="1" customWidth="1"/>
    <col min="24" max="24" width="15.59765625" style="1" customWidth="1"/>
    <col min="25" max="25" width="15.3984375" style="1" customWidth="1"/>
    <col min="26" max="16384" width="10.59765625" style="1"/>
  </cols>
  <sheetData>
    <row r="1" spans="1:52" s="2" customFormat="1" x14ac:dyDescent="0.45"/>
    <row r="2" spans="1:52" s="2" customFormat="1" x14ac:dyDescent="0.45"/>
    <row r="3" spans="1:52" s="2" customFormat="1" x14ac:dyDescent="0.45"/>
    <row r="4" spans="1:52" s="2" customFormat="1" x14ac:dyDescent="0.45"/>
    <row r="5" spans="1:52" s="2" customFormat="1" x14ac:dyDescent="0.45"/>
    <row r="6" spans="1:52" s="2" customFormat="1" ht="21" x14ac:dyDescent="0.65">
      <c r="B6" s="4" t="s">
        <v>278</v>
      </c>
      <c r="C6" s="4"/>
      <c r="D6" s="122"/>
      <c r="F6" s="3"/>
      <c r="G6" s="3"/>
    </row>
    <row r="7" spans="1:52" s="2" customFormat="1" ht="21" customHeight="1" x14ac:dyDescent="0.65">
      <c r="A7" s="3"/>
      <c r="B7" s="3"/>
      <c r="C7" s="3"/>
      <c r="D7" s="3"/>
      <c r="E7" s="3"/>
      <c r="F7" s="3"/>
      <c r="G7" s="3"/>
    </row>
    <row r="8" spans="1:52" s="2" customFormat="1" ht="35.1" customHeight="1" x14ac:dyDescent="0.45">
      <c r="B8" s="324" t="s">
        <v>298</v>
      </c>
      <c r="C8" s="325"/>
      <c r="D8" s="326"/>
      <c r="E8" s="326"/>
      <c r="F8" s="326"/>
      <c r="G8" s="327"/>
      <c r="H8" s="328" t="s">
        <v>299</v>
      </c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67"/>
      <c r="V8" s="67"/>
      <c r="W8" s="67"/>
      <c r="X8" s="330" t="s">
        <v>257</v>
      </c>
      <c r="Y8" s="331"/>
      <c r="Z8" s="5"/>
    </row>
    <row r="9" spans="1:52" ht="18" customHeight="1" x14ac:dyDescent="0.45">
      <c r="A9" s="2"/>
      <c r="B9" s="332" t="s">
        <v>292</v>
      </c>
      <c r="C9" s="334" t="s">
        <v>3</v>
      </c>
      <c r="D9" s="334" t="s">
        <v>300</v>
      </c>
      <c r="E9" s="334" t="s">
        <v>301</v>
      </c>
      <c r="F9" s="336" t="s">
        <v>302</v>
      </c>
      <c r="G9" s="338" t="s">
        <v>259</v>
      </c>
      <c r="H9" s="340" t="s">
        <v>279</v>
      </c>
      <c r="I9" s="312" t="s">
        <v>4</v>
      </c>
      <c r="J9" s="314" t="s">
        <v>280</v>
      </c>
      <c r="K9" s="316" t="s">
        <v>281</v>
      </c>
      <c r="L9" s="318" t="s">
        <v>282</v>
      </c>
      <c r="M9" s="320" t="s">
        <v>283</v>
      </c>
      <c r="N9" s="322" t="s">
        <v>284</v>
      </c>
      <c r="O9" s="308" t="s">
        <v>5</v>
      </c>
      <c r="P9" s="310" t="s">
        <v>285</v>
      </c>
      <c r="Q9" s="342" t="s">
        <v>286</v>
      </c>
      <c r="R9" s="291" t="s">
        <v>287</v>
      </c>
      <c r="S9" s="293" t="s">
        <v>288</v>
      </c>
      <c r="T9" s="295" t="s">
        <v>289</v>
      </c>
      <c r="U9" s="343" t="s">
        <v>290</v>
      </c>
      <c r="V9" s="343"/>
      <c r="W9" s="343"/>
      <c r="X9" s="296" t="s">
        <v>296</v>
      </c>
      <c r="Y9" s="289" t="s">
        <v>297</v>
      </c>
      <c r="Z9" s="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39.950000000000003" customHeight="1" x14ac:dyDescent="0.45">
      <c r="A10" s="2"/>
      <c r="B10" s="333"/>
      <c r="C10" s="335"/>
      <c r="D10" s="335"/>
      <c r="E10" s="335"/>
      <c r="F10" s="337"/>
      <c r="G10" s="339"/>
      <c r="H10" s="341"/>
      <c r="I10" s="313"/>
      <c r="J10" s="315"/>
      <c r="K10" s="317"/>
      <c r="L10" s="319"/>
      <c r="M10" s="321"/>
      <c r="N10" s="323"/>
      <c r="O10" s="309"/>
      <c r="P10" s="311"/>
      <c r="Q10" s="388"/>
      <c r="R10" s="292"/>
      <c r="S10" s="294"/>
      <c r="T10" s="389"/>
      <c r="U10" s="390" t="s">
        <v>6</v>
      </c>
      <c r="V10" s="391" t="s">
        <v>7</v>
      </c>
      <c r="W10" s="68" t="s">
        <v>291</v>
      </c>
      <c r="X10" s="297"/>
      <c r="Y10" s="290"/>
      <c r="Z10" s="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s="6" customFormat="1" ht="40.049999999999997" customHeight="1" x14ac:dyDescent="0.45">
      <c r="A11" s="7"/>
      <c r="B11" s="232" t="s">
        <v>8</v>
      </c>
      <c r="C11" s="233" t="s">
        <v>9</v>
      </c>
      <c r="D11" s="234" t="s">
        <v>385</v>
      </c>
      <c r="E11" s="233"/>
      <c r="F11" s="235">
        <f>SUM(F12:F20)</f>
        <v>124</v>
      </c>
      <c r="G11" s="236">
        <f>SUM(G12:G20)*0.95</f>
        <v>1263.5</v>
      </c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2">
        <f>SUM(H11:W11)*F11</f>
        <v>0</v>
      </c>
      <c r="Y11" s="243">
        <f>SUM(H11:W11)*G11</f>
        <v>0</v>
      </c>
    </row>
    <row r="12" spans="1:52" s="6" customFormat="1" ht="24" customHeight="1" x14ac:dyDescent="0.45">
      <c r="A12" s="7"/>
      <c r="B12" s="156" t="s">
        <v>8</v>
      </c>
      <c r="C12" s="70" t="s">
        <v>10</v>
      </c>
      <c r="D12" s="70" t="s">
        <v>408</v>
      </c>
      <c r="E12" s="70" t="s">
        <v>11</v>
      </c>
      <c r="F12" s="75">
        <v>26</v>
      </c>
      <c r="G12" s="76">
        <v>100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154">
        <f t="shared" ref="X12:X13" si="0">SUM(H12:W12)*F12</f>
        <v>0</v>
      </c>
      <c r="Y12" s="155">
        <f t="shared" ref="Y12:Y13" si="1">SUM(H12:W12)*G12</f>
        <v>0</v>
      </c>
    </row>
    <row r="13" spans="1:52" s="6" customFormat="1" ht="24" customHeight="1" x14ac:dyDescent="0.45">
      <c r="A13" s="7"/>
      <c r="B13" s="156" t="s">
        <v>8</v>
      </c>
      <c r="C13" s="70" t="s">
        <v>12</v>
      </c>
      <c r="D13" s="70" t="s">
        <v>409</v>
      </c>
      <c r="E13" s="70" t="s">
        <v>13</v>
      </c>
      <c r="F13" s="75">
        <v>20</v>
      </c>
      <c r="G13" s="76">
        <v>105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154">
        <f t="shared" si="0"/>
        <v>0</v>
      </c>
      <c r="Y13" s="155">
        <f t="shared" si="1"/>
        <v>0</v>
      </c>
    </row>
    <row r="14" spans="1:52" s="6" customFormat="1" ht="24" customHeight="1" x14ac:dyDescent="0.45">
      <c r="A14" s="7"/>
      <c r="B14" s="156" t="s">
        <v>8</v>
      </c>
      <c r="C14" s="70" t="s">
        <v>14</v>
      </c>
      <c r="D14" s="70" t="s">
        <v>410</v>
      </c>
      <c r="E14" s="70" t="s">
        <v>13</v>
      </c>
      <c r="F14" s="75">
        <v>20</v>
      </c>
      <c r="G14" s="76">
        <v>140</v>
      </c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154">
        <f t="shared" ref="X14:X77" si="2">SUM(H14:W14)*F14</f>
        <v>0</v>
      </c>
      <c r="Y14" s="155">
        <f t="shared" ref="Y14:Y77" si="3">SUM(H14:W14)*G14</f>
        <v>0</v>
      </c>
    </row>
    <row r="15" spans="1:52" s="6" customFormat="1" ht="24" customHeight="1" x14ac:dyDescent="0.45">
      <c r="A15" s="7"/>
      <c r="B15" s="156" t="s">
        <v>8</v>
      </c>
      <c r="C15" s="70" t="s">
        <v>15</v>
      </c>
      <c r="D15" s="70" t="s">
        <v>411</v>
      </c>
      <c r="E15" s="70" t="s">
        <v>16</v>
      </c>
      <c r="F15" s="75">
        <v>17</v>
      </c>
      <c r="G15" s="76">
        <v>170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154">
        <f t="shared" si="2"/>
        <v>0</v>
      </c>
      <c r="Y15" s="155">
        <f t="shared" si="3"/>
        <v>0</v>
      </c>
    </row>
    <row r="16" spans="1:52" s="6" customFormat="1" ht="24" customHeight="1" x14ac:dyDescent="0.45">
      <c r="A16" s="7"/>
      <c r="B16" s="156" t="s">
        <v>8</v>
      </c>
      <c r="C16" s="70" t="s">
        <v>17</v>
      </c>
      <c r="D16" s="70" t="s">
        <v>411</v>
      </c>
      <c r="E16" s="70" t="s">
        <v>16</v>
      </c>
      <c r="F16" s="75">
        <v>9</v>
      </c>
      <c r="G16" s="76">
        <v>110</v>
      </c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154">
        <f t="shared" si="2"/>
        <v>0</v>
      </c>
      <c r="Y16" s="155">
        <f t="shared" si="3"/>
        <v>0</v>
      </c>
    </row>
    <row r="17" spans="1:25" s="6" customFormat="1" ht="24" customHeight="1" x14ac:dyDescent="0.45">
      <c r="A17" s="7"/>
      <c r="B17" s="156" t="s">
        <v>8</v>
      </c>
      <c r="C17" s="70" t="s">
        <v>18</v>
      </c>
      <c r="D17" s="70" t="s">
        <v>412</v>
      </c>
      <c r="E17" s="70" t="s">
        <v>16</v>
      </c>
      <c r="F17" s="75">
        <v>12</v>
      </c>
      <c r="G17" s="76">
        <v>180</v>
      </c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154">
        <f t="shared" si="2"/>
        <v>0</v>
      </c>
      <c r="Y17" s="155">
        <f t="shared" si="3"/>
        <v>0</v>
      </c>
    </row>
    <row r="18" spans="1:25" s="6" customFormat="1" ht="24" customHeight="1" x14ac:dyDescent="0.45">
      <c r="A18" s="7"/>
      <c r="B18" s="156" t="s">
        <v>8</v>
      </c>
      <c r="C18" s="70" t="s">
        <v>19</v>
      </c>
      <c r="D18" s="70" t="s">
        <v>411</v>
      </c>
      <c r="E18" s="70" t="s">
        <v>20</v>
      </c>
      <c r="F18" s="75">
        <v>10</v>
      </c>
      <c r="G18" s="76">
        <v>230</v>
      </c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154">
        <f t="shared" si="2"/>
        <v>0</v>
      </c>
      <c r="Y18" s="155">
        <f t="shared" si="3"/>
        <v>0</v>
      </c>
    </row>
    <row r="19" spans="1:25" s="6" customFormat="1" ht="24" customHeight="1" x14ac:dyDescent="0.45">
      <c r="A19" s="7"/>
      <c r="B19" s="156" t="s">
        <v>8</v>
      </c>
      <c r="C19" s="70" t="s">
        <v>21</v>
      </c>
      <c r="D19" s="70" t="s">
        <v>413</v>
      </c>
      <c r="E19" s="70" t="s">
        <v>20</v>
      </c>
      <c r="F19" s="75">
        <v>5</v>
      </c>
      <c r="G19" s="76">
        <v>125</v>
      </c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154">
        <f t="shared" si="2"/>
        <v>0</v>
      </c>
      <c r="Y19" s="155">
        <f t="shared" si="3"/>
        <v>0</v>
      </c>
    </row>
    <row r="20" spans="1:25" s="6" customFormat="1" ht="24" customHeight="1" x14ac:dyDescent="0.45">
      <c r="A20" s="7"/>
      <c r="B20" s="157" t="s">
        <v>8</v>
      </c>
      <c r="C20" s="124" t="s">
        <v>22</v>
      </c>
      <c r="D20" s="124" t="s">
        <v>413</v>
      </c>
      <c r="E20" s="124" t="s">
        <v>20</v>
      </c>
      <c r="F20" s="125">
        <v>5</v>
      </c>
      <c r="G20" s="126">
        <v>170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4">
        <f t="shared" si="2"/>
        <v>0</v>
      </c>
      <c r="Y20" s="155">
        <f t="shared" si="3"/>
        <v>0</v>
      </c>
    </row>
    <row r="21" spans="1:25" s="6" customFormat="1" ht="40.049999999999997" customHeight="1" x14ac:dyDescent="0.45">
      <c r="A21" s="7"/>
      <c r="B21" s="232" t="s">
        <v>8</v>
      </c>
      <c r="C21" s="233" t="s">
        <v>326</v>
      </c>
      <c r="D21" s="234" t="s">
        <v>385</v>
      </c>
      <c r="E21" s="240"/>
      <c r="F21" s="235">
        <f>SUM(F22:F43)</f>
        <v>27</v>
      </c>
      <c r="G21" s="236">
        <f>SUM(G22:G43)*0.95</f>
        <v>3714.5</v>
      </c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301"/>
      <c r="V21" s="302"/>
      <c r="W21" s="303"/>
      <c r="X21" s="242">
        <f t="shared" si="2"/>
        <v>0</v>
      </c>
      <c r="Y21" s="243">
        <f t="shared" si="3"/>
        <v>0</v>
      </c>
    </row>
    <row r="22" spans="1:25" s="6" customFormat="1" ht="24" customHeight="1" x14ac:dyDescent="0.45">
      <c r="A22" s="7"/>
      <c r="B22" s="156" t="s">
        <v>8</v>
      </c>
      <c r="C22" s="70" t="s">
        <v>379</v>
      </c>
      <c r="D22" s="123" t="s">
        <v>23</v>
      </c>
      <c r="E22" s="70" t="s">
        <v>371</v>
      </c>
      <c r="F22" s="75">
        <v>2</v>
      </c>
      <c r="G22" s="76">
        <v>180</v>
      </c>
      <c r="H22" s="97"/>
      <c r="I22" s="97"/>
      <c r="J22" s="97"/>
      <c r="K22" s="97"/>
      <c r="L22" s="97"/>
      <c r="M22" s="97"/>
      <c r="N22" s="97"/>
      <c r="O22" s="230"/>
      <c r="P22" s="97"/>
      <c r="Q22" s="97"/>
      <c r="R22" s="97"/>
      <c r="S22" s="97"/>
      <c r="T22" s="97"/>
      <c r="U22" s="283"/>
      <c r="V22" s="284"/>
      <c r="W22" s="285"/>
      <c r="X22" s="154">
        <f t="shared" si="2"/>
        <v>0</v>
      </c>
      <c r="Y22" s="155">
        <f t="shared" si="3"/>
        <v>0</v>
      </c>
    </row>
    <row r="23" spans="1:25" s="6" customFormat="1" ht="24" customHeight="1" x14ac:dyDescent="0.45">
      <c r="A23" s="7"/>
      <c r="B23" s="156" t="s">
        <v>8</v>
      </c>
      <c r="C23" s="70" t="s">
        <v>380</v>
      </c>
      <c r="D23" s="123" t="s">
        <v>23</v>
      </c>
      <c r="E23" s="70" t="s">
        <v>371</v>
      </c>
      <c r="F23" s="75">
        <v>3</v>
      </c>
      <c r="G23" s="76">
        <v>270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283"/>
      <c r="V23" s="284"/>
      <c r="W23" s="285"/>
      <c r="X23" s="154">
        <f t="shared" si="2"/>
        <v>0</v>
      </c>
      <c r="Y23" s="155">
        <f t="shared" si="3"/>
        <v>0</v>
      </c>
    </row>
    <row r="24" spans="1:25" s="6" customFormat="1" ht="24" customHeight="1" x14ac:dyDescent="0.45">
      <c r="A24" s="7"/>
      <c r="B24" s="156" t="s">
        <v>8</v>
      </c>
      <c r="C24" s="70" t="s">
        <v>381</v>
      </c>
      <c r="D24" s="123" t="s">
        <v>23</v>
      </c>
      <c r="E24" s="70" t="s">
        <v>371</v>
      </c>
      <c r="F24" s="75">
        <v>3</v>
      </c>
      <c r="G24" s="76">
        <v>270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283"/>
      <c r="V24" s="284"/>
      <c r="W24" s="285"/>
      <c r="X24" s="154">
        <f t="shared" si="2"/>
        <v>0</v>
      </c>
      <c r="Y24" s="155">
        <f t="shared" si="3"/>
        <v>0</v>
      </c>
    </row>
    <row r="25" spans="1:25" s="6" customFormat="1" ht="24" customHeight="1" x14ac:dyDescent="0.45">
      <c r="A25" s="7"/>
      <c r="B25" s="156" t="s">
        <v>8</v>
      </c>
      <c r="C25" s="70" t="s">
        <v>327</v>
      </c>
      <c r="D25" s="123" t="s">
        <v>23</v>
      </c>
      <c r="E25" s="70" t="s">
        <v>371</v>
      </c>
      <c r="F25" s="75">
        <v>1</v>
      </c>
      <c r="G25" s="76">
        <v>110</v>
      </c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283"/>
      <c r="V25" s="284"/>
      <c r="W25" s="285"/>
      <c r="X25" s="154">
        <f t="shared" si="2"/>
        <v>0</v>
      </c>
      <c r="Y25" s="155">
        <f t="shared" si="3"/>
        <v>0</v>
      </c>
    </row>
    <row r="26" spans="1:25" s="6" customFormat="1" ht="24" customHeight="1" x14ac:dyDescent="0.45">
      <c r="A26" s="7"/>
      <c r="B26" s="156" t="s">
        <v>8</v>
      </c>
      <c r="C26" s="70" t="s">
        <v>328</v>
      </c>
      <c r="D26" s="123" t="s">
        <v>23</v>
      </c>
      <c r="E26" s="70" t="s">
        <v>371</v>
      </c>
      <c r="F26" s="75">
        <v>1</v>
      </c>
      <c r="G26" s="76">
        <v>140</v>
      </c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283"/>
      <c r="V26" s="284"/>
      <c r="W26" s="285"/>
      <c r="X26" s="154">
        <f t="shared" si="2"/>
        <v>0</v>
      </c>
      <c r="Y26" s="155">
        <f t="shared" si="3"/>
        <v>0</v>
      </c>
    </row>
    <row r="27" spans="1:25" s="6" customFormat="1" ht="24" customHeight="1" x14ac:dyDescent="0.45">
      <c r="A27" s="7"/>
      <c r="B27" s="156" t="s">
        <v>8</v>
      </c>
      <c r="C27" s="70" t="s">
        <v>329</v>
      </c>
      <c r="D27" s="123" t="s">
        <v>23</v>
      </c>
      <c r="E27" s="70" t="s">
        <v>371</v>
      </c>
      <c r="F27" s="75">
        <v>1</v>
      </c>
      <c r="G27" s="76">
        <v>145</v>
      </c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283"/>
      <c r="V27" s="284"/>
      <c r="W27" s="285"/>
      <c r="X27" s="154">
        <f t="shared" si="2"/>
        <v>0</v>
      </c>
      <c r="Y27" s="155">
        <f t="shared" si="3"/>
        <v>0</v>
      </c>
    </row>
    <row r="28" spans="1:25" s="6" customFormat="1" ht="24" customHeight="1" x14ac:dyDescent="0.45">
      <c r="A28" s="7"/>
      <c r="B28" s="156" t="s">
        <v>8</v>
      </c>
      <c r="C28" s="70" t="s">
        <v>330</v>
      </c>
      <c r="D28" s="123" t="s">
        <v>23</v>
      </c>
      <c r="E28" s="70" t="s">
        <v>371</v>
      </c>
      <c r="F28" s="75">
        <v>1</v>
      </c>
      <c r="G28" s="76">
        <v>155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283"/>
      <c r="V28" s="284"/>
      <c r="W28" s="285"/>
      <c r="X28" s="154">
        <f t="shared" si="2"/>
        <v>0</v>
      </c>
      <c r="Y28" s="155">
        <f t="shared" si="3"/>
        <v>0</v>
      </c>
    </row>
    <row r="29" spans="1:25" s="6" customFormat="1" ht="24" customHeight="1" x14ac:dyDescent="0.45">
      <c r="A29" s="7"/>
      <c r="B29" s="156" t="s">
        <v>8</v>
      </c>
      <c r="C29" s="70" t="s">
        <v>331</v>
      </c>
      <c r="D29" s="123" t="s">
        <v>23</v>
      </c>
      <c r="E29" s="70" t="s">
        <v>371</v>
      </c>
      <c r="F29" s="75">
        <v>1</v>
      </c>
      <c r="G29" s="76">
        <v>145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283"/>
      <c r="V29" s="284"/>
      <c r="W29" s="285"/>
      <c r="X29" s="154">
        <f t="shared" si="2"/>
        <v>0</v>
      </c>
      <c r="Y29" s="155">
        <f t="shared" si="3"/>
        <v>0</v>
      </c>
    </row>
    <row r="30" spans="1:25" s="6" customFormat="1" ht="24" customHeight="1" x14ac:dyDescent="0.45">
      <c r="A30" s="7"/>
      <c r="B30" s="156" t="s">
        <v>8</v>
      </c>
      <c r="C30" s="70" t="s">
        <v>332</v>
      </c>
      <c r="D30" s="123" t="s">
        <v>23</v>
      </c>
      <c r="E30" s="70" t="s">
        <v>371</v>
      </c>
      <c r="F30" s="75">
        <v>1</v>
      </c>
      <c r="G30" s="76">
        <v>150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283"/>
      <c r="V30" s="284"/>
      <c r="W30" s="285"/>
      <c r="X30" s="154">
        <f t="shared" si="2"/>
        <v>0</v>
      </c>
      <c r="Y30" s="155">
        <f t="shared" si="3"/>
        <v>0</v>
      </c>
    </row>
    <row r="31" spans="1:25" s="6" customFormat="1" ht="24" customHeight="1" x14ac:dyDescent="0.45">
      <c r="A31" s="7"/>
      <c r="B31" s="156" t="s">
        <v>8</v>
      </c>
      <c r="C31" s="70" t="s">
        <v>333</v>
      </c>
      <c r="D31" s="123" t="s">
        <v>23</v>
      </c>
      <c r="E31" s="70" t="s">
        <v>371</v>
      </c>
      <c r="F31" s="75">
        <v>1</v>
      </c>
      <c r="G31" s="76">
        <v>130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283"/>
      <c r="V31" s="284"/>
      <c r="W31" s="285"/>
      <c r="X31" s="154">
        <f t="shared" si="2"/>
        <v>0</v>
      </c>
      <c r="Y31" s="155">
        <f t="shared" si="3"/>
        <v>0</v>
      </c>
    </row>
    <row r="32" spans="1:25" s="6" customFormat="1" ht="24" customHeight="1" x14ac:dyDescent="0.45">
      <c r="A32" s="7"/>
      <c r="B32" s="156" t="s">
        <v>8</v>
      </c>
      <c r="C32" s="70" t="s">
        <v>334</v>
      </c>
      <c r="D32" s="123" t="s">
        <v>23</v>
      </c>
      <c r="E32" s="70" t="s">
        <v>371</v>
      </c>
      <c r="F32" s="75">
        <v>1</v>
      </c>
      <c r="G32" s="76">
        <v>130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283"/>
      <c r="V32" s="284"/>
      <c r="W32" s="285"/>
      <c r="X32" s="154">
        <f t="shared" si="2"/>
        <v>0</v>
      </c>
      <c r="Y32" s="155">
        <f t="shared" si="3"/>
        <v>0</v>
      </c>
    </row>
    <row r="33" spans="1:25" s="6" customFormat="1" ht="24" customHeight="1" x14ac:dyDescent="0.45">
      <c r="A33" s="7"/>
      <c r="B33" s="156" t="s">
        <v>8</v>
      </c>
      <c r="C33" s="70" t="s">
        <v>335</v>
      </c>
      <c r="D33" s="123" t="s">
        <v>23</v>
      </c>
      <c r="E33" s="70" t="s">
        <v>371</v>
      </c>
      <c r="F33" s="75">
        <v>1</v>
      </c>
      <c r="G33" s="76">
        <v>190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283"/>
      <c r="V33" s="284"/>
      <c r="W33" s="285"/>
      <c r="X33" s="154">
        <f t="shared" si="2"/>
        <v>0</v>
      </c>
      <c r="Y33" s="155">
        <f t="shared" si="3"/>
        <v>0</v>
      </c>
    </row>
    <row r="34" spans="1:25" s="6" customFormat="1" ht="24" customHeight="1" x14ac:dyDescent="0.45">
      <c r="A34" s="7"/>
      <c r="B34" s="156" t="s">
        <v>8</v>
      </c>
      <c r="C34" s="70" t="s">
        <v>336</v>
      </c>
      <c r="D34" s="123" t="s">
        <v>23</v>
      </c>
      <c r="E34" s="70" t="s">
        <v>371</v>
      </c>
      <c r="F34" s="75">
        <v>1</v>
      </c>
      <c r="G34" s="76">
        <v>145</v>
      </c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283"/>
      <c r="V34" s="284"/>
      <c r="W34" s="285"/>
      <c r="X34" s="154">
        <f t="shared" si="2"/>
        <v>0</v>
      </c>
      <c r="Y34" s="155">
        <f t="shared" si="3"/>
        <v>0</v>
      </c>
    </row>
    <row r="35" spans="1:25" s="6" customFormat="1" ht="24" customHeight="1" x14ac:dyDescent="0.45">
      <c r="A35" s="7"/>
      <c r="B35" s="156" t="s">
        <v>8</v>
      </c>
      <c r="C35" s="70" t="s">
        <v>337</v>
      </c>
      <c r="D35" s="123" t="s">
        <v>23</v>
      </c>
      <c r="E35" s="70" t="s">
        <v>371</v>
      </c>
      <c r="F35" s="75">
        <v>1</v>
      </c>
      <c r="G35" s="76">
        <v>160</v>
      </c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283"/>
      <c r="V35" s="284"/>
      <c r="W35" s="285"/>
      <c r="X35" s="154">
        <f t="shared" si="2"/>
        <v>0</v>
      </c>
      <c r="Y35" s="155">
        <f t="shared" si="3"/>
        <v>0</v>
      </c>
    </row>
    <row r="36" spans="1:25" s="6" customFormat="1" ht="24" customHeight="1" x14ac:dyDescent="0.45">
      <c r="A36" s="7"/>
      <c r="B36" s="156" t="s">
        <v>8</v>
      </c>
      <c r="C36" s="70" t="s">
        <v>338</v>
      </c>
      <c r="D36" s="123" t="s">
        <v>23</v>
      </c>
      <c r="E36" s="70" t="s">
        <v>371</v>
      </c>
      <c r="F36" s="75">
        <v>1</v>
      </c>
      <c r="G36" s="76">
        <v>180</v>
      </c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283"/>
      <c r="V36" s="284"/>
      <c r="W36" s="285"/>
      <c r="X36" s="154">
        <f t="shared" si="2"/>
        <v>0</v>
      </c>
      <c r="Y36" s="155">
        <f t="shared" si="3"/>
        <v>0</v>
      </c>
    </row>
    <row r="37" spans="1:25" s="6" customFormat="1" ht="24" customHeight="1" x14ac:dyDescent="0.45">
      <c r="A37" s="7"/>
      <c r="B37" s="156" t="s">
        <v>8</v>
      </c>
      <c r="C37" s="70" t="s">
        <v>339</v>
      </c>
      <c r="D37" s="123" t="s">
        <v>23</v>
      </c>
      <c r="E37" s="70" t="s">
        <v>371</v>
      </c>
      <c r="F37" s="75">
        <v>1</v>
      </c>
      <c r="G37" s="76">
        <v>190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283"/>
      <c r="V37" s="284"/>
      <c r="W37" s="285"/>
      <c r="X37" s="154">
        <f t="shared" si="2"/>
        <v>0</v>
      </c>
      <c r="Y37" s="155">
        <f t="shared" si="3"/>
        <v>0</v>
      </c>
    </row>
    <row r="38" spans="1:25" s="6" customFormat="1" ht="24" customHeight="1" x14ac:dyDescent="0.45">
      <c r="A38" s="7"/>
      <c r="B38" s="156" t="s">
        <v>8</v>
      </c>
      <c r="C38" s="70" t="s">
        <v>340</v>
      </c>
      <c r="D38" s="123" t="s">
        <v>23</v>
      </c>
      <c r="E38" s="70" t="s">
        <v>371</v>
      </c>
      <c r="F38" s="75">
        <v>1</v>
      </c>
      <c r="G38" s="76">
        <v>160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283"/>
      <c r="V38" s="284"/>
      <c r="W38" s="285"/>
      <c r="X38" s="154">
        <f t="shared" si="2"/>
        <v>0</v>
      </c>
      <c r="Y38" s="155">
        <f t="shared" si="3"/>
        <v>0</v>
      </c>
    </row>
    <row r="39" spans="1:25" s="6" customFormat="1" ht="24" customHeight="1" x14ac:dyDescent="0.45">
      <c r="A39" s="7"/>
      <c r="B39" s="156" t="s">
        <v>8</v>
      </c>
      <c r="C39" s="70" t="s">
        <v>341</v>
      </c>
      <c r="D39" s="123" t="s">
        <v>23</v>
      </c>
      <c r="E39" s="70" t="s">
        <v>371</v>
      </c>
      <c r="F39" s="75">
        <v>1</v>
      </c>
      <c r="G39" s="76">
        <v>210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283"/>
      <c r="V39" s="284"/>
      <c r="W39" s="285"/>
      <c r="X39" s="154">
        <f t="shared" si="2"/>
        <v>0</v>
      </c>
      <c r="Y39" s="155">
        <f t="shared" si="3"/>
        <v>0</v>
      </c>
    </row>
    <row r="40" spans="1:25" s="6" customFormat="1" ht="24" customHeight="1" x14ac:dyDescent="0.45">
      <c r="A40" s="7"/>
      <c r="B40" s="156" t="s">
        <v>8</v>
      </c>
      <c r="C40" s="70" t="s">
        <v>342</v>
      </c>
      <c r="D40" s="123" t="s">
        <v>23</v>
      </c>
      <c r="E40" s="70" t="s">
        <v>371</v>
      </c>
      <c r="F40" s="75">
        <v>1</v>
      </c>
      <c r="G40" s="76">
        <v>165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283"/>
      <c r="V40" s="284"/>
      <c r="W40" s="285"/>
      <c r="X40" s="154">
        <f t="shared" si="2"/>
        <v>0</v>
      </c>
      <c r="Y40" s="155">
        <f t="shared" si="3"/>
        <v>0</v>
      </c>
    </row>
    <row r="41" spans="1:25" s="6" customFormat="1" ht="24" customHeight="1" x14ac:dyDescent="0.45">
      <c r="A41" s="7"/>
      <c r="B41" s="156" t="s">
        <v>8</v>
      </c>
      <c r="C41" s="70" t="s">
        <v>343</v>
      </c>
      <c r="D41" s="123" t="s">
        <v>23</v>
      </c>
      <c r="E41" s="70" t="s">
        <v>371</v>
      </c>
      <c r="F41" s="75">
        <v>1</v>
      </c>
      <c r="G41" s="76">
        <v>230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283"/>
      <c r="V41" s="284"/>
      <c r="W41" s="285"/>
      <c r="X41" s="154">
        <f t="shared" si="2"/>
        <v>0</v>
      </c>
      <c r="Y41" s="155">
        <f t="shared" si="3"/>
        <v>0</v>
      </c>
    </row>
    <row r="42" spans="1:25" s="6" customFormat="1" ht="24" customHeight="1" x14ac:dyDescent="0.45">
      <c r="A42" s="7"/>
      <c r="B42" s="156" t="s">
        <v>8</v>
      </c>
      <c r="C42" s="70" t="s">
        <v>344</v>
      </c>
      <c r="D42" s="123" t="s">
        <v>23</v>
      </c>
      <c r="E42" s="70" t="s">
        <v>371</v>
      </c>
      <c r="F42" s="75">
        <v>1</v>
      </c>
      <c r="G42" s="76">
        <v>225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283"/>
      <c r="V42" s="284"/>
      <c r="W42" s="285"/>
      <c r="X42" s="154">
        <f t="shared" si="2"/>
        <v>0</v>
      </c>
      <c r="Y42" s="155">
        <f t="shared" si="3"/>
        <v>0</v>
      </c>
    </row>
    <row r="43" spans="1:25" s="6" customFormat="1" ht="24" customHeight="1" x14ac:dyDescent="0.45">
      <c r="A43" s="7"/>
      <c r="B43" s="157" t="s">
        <v>8</v>
      </c>
      <c r="C43" s="124" t="s">
        <v>345</v>
      </c>
      <c r="D43" s="221" t="s">
        <v>23</v>
      </c>
      <c r="E43" s="70" t="s">
        <v>371</v>
      </c>
      <c r="F43" s="125">
        <v>1</v>
      </c>
      <c r="G43" s="126">
        <v>230</v>
      </c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283"/>
      <c r="V43" s="284"/>
      <c r="W43" s="285"/>
      <c r="X43" s="154">
        <f t="shared" si="2"/>
        <v>0</v>
      </c>
      <c r="Y43" s="155">
        <f t="shared" si="3"/>
        <v>0</v>
      </c>
    </row>
    <row r="44" spans="1:25" s="6" customFormat="1" ht="40.049999999999997" customHeight="1" x14ac:dyDescent="0.45">
      <c r="A44" s="7"/>
      <c r="B44" s="232" t="s">
        <v>8</v>
      </c>
      <c r="C44" s="233" t="s">
        <v>346</v>
      </c>
      <c r="D44" s="234" t="s">
        <v>385</v>
      </c>
      <c r="E44" s="240"/>
      <c r="F44" s="235">
        <v>27</v>
      </c>
      <c r="G44" s="236">
        <f>SUM(G45:G66)*0.95</f>
        <v>4987.5</v>
      </c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98"/>
      <c r="V44" s="299"/>
      <c r="W44" s="300"/>
      <c r="X44" s="242">
        <f t="shared" si="2"/>
        <v>0</v>
      </c>
      <c r="Y44" s="243">
        <f t="shared" si="3"/>
        <v>0</v>
      </c>
    </row>
    <row r="45" spans="1:25" s="6" customFormat="1" ht="24" customHeight="1" x14ac:dyDescent="0.45">
      <c r="A45" s="7"/>
      <c r="B45" s="156" t="s">
        <v>8</v>
      </c>
      <c r="C45" s="70" t="s">
        <v>382</v>
      </c>
      <c r="D45" s="123" t="s">
        <v>23</v>
      </c>
      <c r="E45" s="70" t="s">
        <v>371</v>
      </c>
      <c r="F45" s="75">
        <v>2</v>
      </c>
      <c r="G45" s="76">
        <v>280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283"/>
      <c r="V45" s="284"/>
      <c r="W45" s="285"/>
      <c r="X45" s="154">
        <f t="shared" si="2"/>
        <v>0</v>
      </c>
      <c r="Y45" s="155">
        <f t="shared" si="3"/>
        <v>0</v>
      </c>
    </row>
    <row r="46" spans="1:25" s="6" customFormat="1" ht="24" customHeight="1" x14ac:dyDescent="0.45">
      <c r="A46" s="7"/>
      <c r="B46" s="156" t="s">
        <v>8</v>
      </c>
      <c r="C46" s="70" t="s">
        <v>383</v>
      </c>
      <c r="D46" s="123" t="s">
        <v>23</v>
      </c>
      <c r="E46" s="70" t="s">
        <v>371</v>
      </c>
      <c r="F46" s="75">
        <v>3</v>
      </c>
      <c r="G46" s="76">
        <v>420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283"/>
      <c r="V46" s="284"/>
      <c r="W46" s="285"/>
      <c r="X46" s="154">
        <f t="shared" si="2"/>
        <v>0</v>
      </c>
      <c r="Y46" s="155">
        <f t="shared" si="3"/>
        <v>0</v>
      </c>
    </row>
    <row r="47" spans="1:25" s="6" customFormat="1" ht="24" customHeight="1" x14ac:dyDescent="0.45">
      <c r="A47" s="7"/>
      <c r="B47" s="156" t="s">
        <v>8</v>
      </c>
      <c r="C47" s="70" t="s">
        <v>384</v>
      </c>
      <c r="D47" s="123" t="s">
        <v>23</v>
      </c>
      <c r="E47" s="70" t="s">
        <v>371</v>
      </c>
      <c r="F47" s="75">
        <v>3</v>
      </c>
      <c r="G47" s="76">
        <v>420</v>
      </c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283"/>
      <c r="V47" s="284"/>
      <c r="W47" s="285"/>
      <c r="X47" s="154">
        <f t="shared" si="2"/>
        <v>0</v>
      </c>
      <c r="Y47" s="155">
        <f t="shared" si="3"/>
        <v>0</v>
      </c>
    </row>
    <row r="48" spans="1:25" s="6" customFormat="1" ht="24" customHeight="1" x14ac:dyDescent="0.45">
      <c r="A48" s="7"/>
      <c r="B48" s="156" t="s">
        <v>8</v>
      </c>
      <c r="C48" s="70" t="s">
        <v>347</v>
      </c>
      <c r="D48" s="123" t="s">
        <v>23</v>
      </c>
      <c r="E48" s="70" t="s">
        <v>371</v>
      </c>
      <c r="F48" s="75">
        <v>1</v>
      </c>
      <c r="G48" s="76">
        <v>160</v>
      </c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283"/>
      <c r="V48" s="284"/>
      <c r="W48" s="285"/>
      <c r="X48" s="154">
        <f t="shared" si="2"/>
        <v>0</v>
      </c>
      <c r="Y48" s="155">
        <f t="shared" si="3"/>
        <v>0</v>
      </c>
    </row>
    <row r="49" spans="1:25" s="6" customFormat="1" ht="24" customHeight="1" x14ac:dyDescent="0.45">
      <c r="A49" s="7"/>
      <c r="B49" s="156" t="s">
        <v>8</v>
      </c>
      <c r="C49" s="70" t="s">
        <v>348</v>
      </c>
      <c r="D49" s="123" t="s">
        <v>23</v>
      </c>
      <c r="E49" s="70" t="s">
        <v>371</v>
      </c>
      <c r="F49" s="75">
        <v>1</v>
      </c>
      <c r="G49" s="76">
        <v>190</v>
      </c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283"/>
      <c r="V49" s="284"/>
      <c r="W49" s="285"/>
      <c r="X49" s="154">
        <f t="shared" si="2"/>
        <v>0</v>
      </c>
      <c r="Y49" s="155">
        <f t="shared" si="3"/>
        <v>0</v>
      </c>
    </row>
    <row r="50" spans="1:25" s="6" customFormat="1" ht="24" customHeight="1" x14ac:dyDescent="0.45">
      <c r="A50" s="7"/>
      <c r="B50" s="156" t="s">
        <v>8</v>
      </c>
      <c r="C50" s="70" t="s">
        <v>349</v>
      </c>
      <c r="D50" s="123" t="s">
        <v>23</v>
      </c>
      <c r="E50" s="70" t="s">
        <v>371</v>
      </c>
      <c r="F50" s="75">
        <v>1</v>
      </c>
      <c r="G50" s="76">
        <v>195</v>
      </c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283"/>
      <c r="V50" s="284"/>
      <c r="W50" s="285"/>
      <c r="X50" s="154">
        <f t="shared" si="2"/>
        <v>0</v>
      </c>
      <c r="Y50" s="155">
        <f t="shared" si="3"/>
        <v>0</v>
      </c>
    </row>
    <row r="51" spans="1:25" s="6" customFormat="1" ht="24" customHeight="1" x14ac:dyDescent="0.45">
      <c r="A51" s="7"/>
      <c r="B51" s="156" t="s">
        <v>8</v>
      </c>
      <c r="C51" s="70" t="s">
        <v>350</v>
      </c>
      <c r="D51" s="123" t="s">
        <v>23</v>
      </c>
      <c r="E51" s="70" t="s">
        <v>371</v>
      </c>
      <c r="F51" s="75">
        <v>1</v>
      </c>
      <c r="G51" s="76">
        <v>205</v>
      </c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283"/>
      <c r="V51" s="284"/>
      <c r="W51" s="285"/>
      <c r="X51" s="154">
        <f t="shared" si="2"/>
        <v>0</v>
      </c>
      <c r="Y51" s="155">
        <f t="shared" si="3"/>
        <v>0</v>
      </c>
    </row>
    <row r="52" spans="1:25" s="6" customFormat="1" ht="24" customHeight="1" x14ac:dyDescent="0.45">
      <c r="A52" s="7"/>
      <c r="B52" s="156" t="s">
        <v>8</v>
      </c>
      <c r="C52" s="70" t="s">
        <v>351</v>
      </c>
      <c r="D52" s="123" t="s">
        <v>23</v>
      </c>
      <c r="E52" s="70" t="s">
        <v>371</v>
      </c>
      <c r="F52" s="75">
        <v>1</v>
      </c>
      <c r="G52" s="76">
        <v>195</v>
      </c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283"/>
      <c r="V52" s="284"/>
      <c r="W52" s="285"/>
      <c r="X52" s="154">
        <f t="shared" si="2"/>
        <v>0</v>
      </c>
      <c r="Y52" s="155">
        <f t="shared" si="3"/>
        <v>0</v>
      </c>
    </row>
    <row r="53" spans="1:25" s="6" customFormat="1" ht="24" customHeight="1" x14ac:dyDescent="0.45">
      <c r="A53" s="7"/>
      <c r="B53" s="156" t="s">
        <v>8</v>
      </c>
      <c r="C53" s="70" t="s">
        <v>352</v>
      </c>
      <c r="D53" s="123" t="s">
        <v>23</v>
      </c>
      <c r="E53" s="70" t="s">
        <v>371</v>
      </c>
      <c r="F53" s="75">
        <v>1</v>
      </c>
      <c r="G53" s="76">
        <v>200</v>
      </c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283"/>
      <c r="V53" s="284"/>
      <c r="W53" s="285"/>
      <c r="X53" s="154">
        <f t="shared" si="2"/>
        <v>0</v>
      </c>
      <c r="Y53" s="155">
        <f t="shared" si="3"/>
        <v>0</v>
      </c>
    </row>
    <row r="54" spans="1:25" s="6" customFormat="1" ht="24" customHeight="1" x14ac:dyDescent="0.45">
      <c r="A54" s="7"/>
      <c r="B54" s="156" t="s">
        <v>8</v>
      </c>
      <c r="C54" s="70" t="s">
        <v>353</v>
      </c>
      <c r="D54" s="123" t="s">
        <v>23</v>
      </c>
      <c r="E54" s="70" t="s">
        <v>371</v>
      </c>
      <c r="F54" s="75">
        <v>1</v>
      </c>
      <c r="G54" s="76">
        <v>190</v>
      </c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283"/>
      <c r="V54" s="284"/>
      <c r="W54" s="285"/>
      <c r="X54" s="154">
        <f t="shared" si="2"/>
        <v>0</v>
      </c>
      <c r="Y54" s="155">
        <f t="shared" si="3"/>
        <v>0</v>
      </c>
    </row>
    <row r="55" spans="1:25" s="6" customFormat="1" ht="24" customHeight="1" x14ac:dyDescent="0.45">
      <c r="A55" s="7"/>
      <c r="B55" s="156" t="s">
        <v>8</v>
      </c>
      <c r="C55" s="70" t="s">
        <v>354</v>
      </c>
      <c r="D55" s="123" t="s">
        <v>23</v>
      </c>
      <c r="E55" s="70" t="s">
        <v>371</v>
      </c>
      <c r="F55" s="75">
        <v>1</v>
      </c>
      <c r="G55" s="76">
        <v>180</v>
      </c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283"/>
      <c r="V55" s="284"/>
      <c r="W55" s="285"/>
      <c r="X55" s="154">
        <f t="shared" si="2"/>
        <v>0</v>
      </c>
      <c r="Y55" s="155">
        <f t="shared" si="3"/>
        <v>0</v>
      </c>
    </row>
    <row r="56" spans="1:25" s="6" customFormat="1" ht="24" customHeight="1" x14ac:dyDescent="0.45">
      <c r="A56" s="7"/>
      <c r="B56" s="156" t="s">
        <v>8</v>
      </c>
      <c r="C56" s="70" t="s">
        <v>355</v>
      </c>
      <c r="D56" s="123" t="s">
        <v>23</v>
      </c>
      <c r="E56" s="70" t="s">
        <v>371</v>
      </c>
      <c r="F56" s="75">
        <v>1</v>
      </c>
      <c r="G56" s="76">
        <v>190</v>
      </c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283"/>
      <c r="V56" s="284"/>
      <c r="W56" s="285"/>
      <c r="X56" s="154">
        <f t="shared" si="2"/>
        <v>0</v>
      </c>
      <c r="Y56" s="155">
        <f t="shared" si="3"/>
        <v>0</v>
      </c>
    </row>
    <row r="57" spans="1:25" s="6" customFormat="1" ht="24" customHeight="1" x14ac:dyDescent="0.45">
      <c r="A57" s="7"/>
      <c r="B57" s="156" t="s">
        <v>8</v>
      </c>
      <c r="C57" s="70" t="s">
        <v>356</v>
      </c>
      <c r="D57" s="123" t="s">
        <v>23</v>
      </c>
      <c r="E57" s="70" t="s">
        <v>371</v>
      </c>
      <c r="F57" s="75">
        <v>1</v>
      </c>
      <c r="G57" s="76">
        <v>195</v>
      </c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283"/>
      <c r="V57" s="284"/>
      <c r="W57" s="285"/>
      <c r="X57" s="154">
        <f t="shared" si="2"/>
        <v>0</v>
      </c>
      <c r="Y57" s="155">
        <f t="shared" si="3"/>
        <v>0</v>
      </c>
    </row>
    <row r="58" spans="1:25" s="6" customFormat="1" ht="24" customHeight="1" x14ac:dyDescent="0.45">
      <c r="A58" s="7"/>
      <c r="B58" s="156" t="s">
        <v>8</v>
      </c>
      <c r="C58" s="70" t="s">
        <v>357</v>
      </c>
      <c r="D58" s="123" t="s">
        <v>23</v>
      </c>
      <c r="E58" s="70" t="s">
        <v>371</v>
      </c>
      <c r="F58" s="75">
        <v>1</v>
      </c>
      <c r="G58" s="76">
        <v>210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283"/>
      <c r="V58" s="284"/>
      <c r="W58" s="285"/>
      <c r="X58" s="154">
        <f t="shared" si="2"/>
        <v>0</v>
      </c>
      <c r="Y58" s="155">
        <f t="shared" si="3"/>
        <v>0</v>
      </c>
    </row>
    <row r="59" spans="1:25" s="6" customFormat="1" ht="24" customHeight="1" x14ac:dyDescent="0.45">
      <c r="A59" s="7"/>
      <c r="B59" s="156" t="s">
        <v>8</v>
      </c>
      <c r="C59" s="70" t="s">
        <v>358</v>
      </c>
      <c r="D59" s="123" t="s">
        <v>23</v>
      </c>
      <c r="E59" s="70" t="s">
        <v>371</v>
      </c>
      <c r="F59" s="75">
        <v>1</v>
      </c>
      <c r="G59" s="76">
        <v>230</v>
      </c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283"/>
      <c r="V59" s="284"/>
      <c r="W59" s="285"/>
      <c r="X59" s="154">
        <f t="shared" si="2"/>
        <v>0</v>
      </c>
      <c r="Y59" s="155">
        <f t="shared" si="3"/>
        <v>0</v>
      </c>
    </row>
    <row r="60" spans="1:25" s="6" customFormat="1" ht="24" customHeight="1" x14ac:dyDescent="0.45">
      <c r="A60" s="7"/>
      <c r="B60" s="156" t="s">
        <v>8</v>
      </c>
      <c r="C60" s="70" t="s">
        <v>359</v>
      </c>
      <c r="D60" s="123" t="s">
        <v>23</v>
      </c>
      <c r="E60" s="70" t="s">
        <v>371</v>
      </c>
      <c r="F60" s="75">
        <v>1</v>
      </c>
      <c r="G60" s="76">
        <v>240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283"/>
      <c r="V60" s="284"/>
      <c r="W60" s="285"/>
      <c r="X60" s="154">
        <f t="shared" si="2"/>
        <v>0</v>
      </c>
      <c r="Y60" s="155">
        <f t="shared" si="3"/>
        <v>0</v>
      </c>
    </row>
    <row r="61" spans="1:25" s="6" customFormat="1" ht="24" customHeight="1" x14ac:dyDescent="0.45">
      <c r="A61" s="7"/>
      <c r="B61" s="156" t="s">
        <v>8</v>
      </c>
      <c r="C61" s="70" t="s">
        <v>360</v>
      </c>
      <c r="D61" s="123" t="s">
        <v>23</v>
      </c>
      <c r="E61" s="70" t="s">
        <v>371</v>
      </c>
      <c r="F61" s="75">
        <v>1</v>
      </c>
      <c r="G61" s="76">
        <v>210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283"/>
      <c r="V61" s="284"/>
      <c r="W61" s="285"/>
      <c r="X61" s="154">
        <f t="shared" si="2"/>
        <v>0</v>
      </c>
      <c r="Y61" s="155">
        <f t="shared" si="3"/>
        <v>0</v>
      </c>
    </row>
    <row r="62" spans="1:25" s="6" customFormat="1" ht="24" customHeight="1" x14ac:dyDescent="0.45">
      <c r="A62" s="7"/>
      <c r="B62" s="156" t="s">
        <v>8</v>
      </c>
      <c r="C62" s="70" t="s">
        <v>361</v>
      </c>
      <c r="D62" s="123" t="s">
        <v>23</v>
      </c>
      <c r="E62" s="70" t="s">
        <v>371</v>
      </c>
      <c r="F62" s="75">
        <v>1</v>
      </c>
      <c r="G62" s="76">
        <v>260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283"/>
      <c r="V62" s="284"/>
      <c r="W62" s="285"/>
      <c r="X62" s="154">
        <f t="shared" si="2"/>
        <v>0</v>
      </c>
      <c r="Y62" s="155">
        <f t="shared" si="3"/>
        <v>0</v>
      </c>
    </row>
    <row r="63" spans="1:25" s="6" customFormat="1" ht="24" customHeight="1" x14ac:dyDescent="0.45">
      <c r="A63" s="7"/>
      <c r="B63" s="156" t="s">
        <v>8</v>
      </c>
      <c r="C63" s="70" t="s">
        <v>362</v>
      </c>
      <c r="D63" s="123" t="s">
        <v>23</v>
      </c>
      <c r="E63" s="70" t="s">
        <v>371</v>
      </c>
      <c r="F63" s="75">
        <v>1</v>
      </c>
      <c r="G63" s="76">
        <v>215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283"/>
      <c r="V63" s="284"/>
      <c r="W63" s="285"/>
      <c r="X63" s="154">
        <f t="shared" si="2"/>
        <v>0</v>
      </c>
      <c r="Y63" s="155">
        <f t="shared" si="3"/>
        <v>0</v>
      </c>
    </row>
    <row r="64" spans="1:25" s="6" customFormat="1" ht="24" customHeight="1" x14ac:dyDescent="0.45">
      <c r="A64" s="7"/>
      <c r="B64" s="156" t="s">
        <v>8</v>
      </c>
      <c r="C64" s="70" t="s">
        <v>363</v>
      </c>
      <c r="D64" s="123" t="s">
        <v>23</v>
      </c>
      <c r="E64" s="70" t="s">
        <v>371</v>
      </c>
      <c r="F64" s="75">
        <v>1</v>
      </c>
      <c r="G64" s="76">
        <v>290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283"/>
      <c r="V64" s="284"/>
      <c r="W64" s="285"/>
      <c r="X64" s="154">
        <f t="shared" si="2"/>
        <v>0</v>
      </c>
      <c r="Y64" s="155">
        <f t="shared" si="3"/>
        <v>0</v>
      </c>
    </row>
    <row r="65" spans="1:25" s="6" customFormat="1" ht="24" customHeight="1" x14ac:dyDescent="0.45">
      <c r="A65" s="7"/>
      <c r="B65" s="156" t="s">
        <v>8</v>
      </c>
      <c r="C65" s="70" t="s">
        <v>364</v>
      </c>
      <c r="D65" s="123" t="s">
        <v>23</v>
      </c>
      <c r="E65" s="70" t="s">
        <v>371</v>
      </c>
      <c r="F65" s="75">
        <v>1</v>
      </c>
      <c r="G65" s="76">
        <v>285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283"/>
      <c r="V65" s="284"/>
      <c r="W65" s="285"/>
      <c r="X65" s="154">
        <f t="shared" si="2"/>
        <v>0</v>
      </c>
      <c r="Y65" s="155">
        <f t="shared" si="3"/>
        <v>0</v>
      </c>
    </row>
    <row r="66" spans="1:25" s="6" customFormat="1" ht="24" customHeight="1" x14ac:dyDescent="0.45">
      <c r="A66" s="7"/>
      <c r="B66" s="156" t="s">
        <v>8</v>
      </c>
      <c r="C66" s="70" t="s">
        <v>365</v>
      </c>
      <c r="D66" s="123" t="s">
        <v>23</v>
      </c>
      <c r="E66" s="70" t="s">
        <v>371</v>
      </c>
      <c r="F66" s="75">
        <v>1</v>
      </c>
      <c r="G66" s="76">
        <v>290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283"/>
      <c r="V66" s="284"/>
      <c r="W66" s="285"/>
      <c r="X66" s="154">
        <f t="shared" si="2"/>
        <v>0</v>
      </c>
      <c r="Y66" s="155">
        <f t="shared" si="3"/>
        <v>0</v>
      </c>
    </row>
    <row r="67" spans="1:25" s="6" customFormat="1" ht="24" customHeight="1" x14ac:dyDescent="0.45">
      <c r="A67" s="7"/>
      <c r="B67" s="156"/>
      <c r="C67" s="70"/>
      <c r="D67" s="120"/>
      <c r="E67" s="70"/>
      <c r="F67" s="75"/>
      <c r="G67" s="76"/>
      <c r="H67" s="78"/>
      <c r="I67" s="82"/>
      <c r="J67" s="83"/>
      <c r="K67" s="84"/>
      <c r="L67" s="85"/>
      <c r="M67" s="86"/>
      <c r="N67" s="87"/>
      <c r="O67" s="88"/>
      <c r="P67" s="89"/>
      <c r="Q67" s="90"/>
      <c r="R67" s="91"/>
      <c r="S67" s="92"/>
      <c r="T67" s="93"/>
      <c r="U67" s="94"/>
      <c r="V67" s="95"/>
      <c r="W67" s="96"/>
      <c r="X67" s="154"/>
      <c r="Y67" s="155"/>
    </row>
    <row r="68" spans="1:25" s="6" customFormat="1" ht="40.049999999999997" customHeight="1" x14ac:dyDescent="0.45">
      <c r="A68" s="7"/>
      <c r="B68" s="232" t="s">
        <v>24</v>
      </c>
      <c r="C68" s="233" t="s">
        <v>9</v>
      </c>
      <c r="D68" s="234" t="s">
        <v>385</v>
      </c>
      <c r="E68" s="233"/>
      <c r="F68" s="235">
        <f>SUM(F69:F79)</f>
        <v>76</v>
      </c>
      <c r="G68" s="236">
        <f>SUM(G69:G79)*0.95</f>
        <v>1577</v>
      </c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8">
        <f t="shared" si="2"/>
        <v>0</v>
      </c>
      <c r="Y68" s="239">
        <f t="shared" si="3"/>
        <v>0</v>
      </c>
    </row>
    <row r="69" spans="1:25" s="6" customFormat="1" ht="24" customHeight="1" x14ac:dyDescent="0.45">
      <c r="A69" s="7"/>
      <c r="B69" s="156" t="s">
        <v>24</v>
      </c>
      <c r="C69" s="70" t="s">
        <v>25</v>
      </c>
      <c r="D69" s="120" t="s">
        <v>26</v>
      </c>
      <c r="E69" s="70" t="s">
        <v>27</v>
      </c>
      <c r="F69" s="75">
        <v>12</v>
      </c>
      <c r="G69" s="76">
        <v>50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154">
        <f t="shared" si="2"/>
        <v>0</v>
      </c>
      <c r="Y69" s="155">
        <f t="shared" si="3"/>
        <v>0</v>
      </c>
    </row>
    <row r="70" spans="1:25" s="6" customFormat="1" ht="24" customHeight="1" x14ac:dyDescent="0.45">
      <c r="A70" s="7"/>
      <c r="B70" s="156" t="s">
        <v>24</v>
      </c>
      <c r="C70" s="70" t="s">
        <v>28</v>
      </c>
      <c r="D70" s="120" t="s">
        <v>392</v>
      </c>
      <c r="E70" s="70" t="s">
        <v>13</v>
      </c>
      <c r="F70" s="75">
        <v>11</v>
      </c>
      <c r="G70" s="76">
        <v>70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154">
        <f t="shared" si="2"/>
        <v>0</v>
      </c>
      <c r="Y70" s="155">
        <f t="shared" si="3"/>
        <v>0</v>
      </c>
    </row>
    <row r="71" spans="1:25" s="6" customFormat="1" ht="24" customHeight="1" x14ac:dyDescent="0.45">
      <c r="A71" s="7"/>
      <c r="B71" s="156" t="s">
        <v>24</v>
      </c>
      <c r="C71" s="70" t="s">
        <v>29</v>
      </c>
      <c r="D71" s="120" t="s">
        <v>392</v>
      </c>
      <c r="E71" s="70" t="s">
        <v>30</v>
      </c>
      <c r="F71" s="75">
        <v>6</v>
      </c>
      <c r="G71" s="76">
        <v>55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154">
        <f t="shared" si="2"/>
        <v>0</v>
      </c>
      <c r="Y71" s="155">
        <f t="shared" si="3"/>
        <v>0</v>
      </c>
    </row>
    <row r="72" spans="1:25" s="6" customFormat="1" ht="24" customHeight="1" x14ac:dyDescent="0.45">
      <c r="A72" s="7"/>
      <c r="B72" s="156" t="s">
        <v>24</v>
      </c>
      <c r="C72" s="70" t="s">
        <v>31</v>
      </c>
      <c r="D72" s="120" t="s">
        <v>387</v>
      </c>
      <c r="E72" s="70" t="s">
        <v>32</v>
      </c>
      <c r="F72" s="75">
        <v>7</v>
      </c>
      <c r="G72" s="76">
        <v>125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154">
        <f t="shared" si="2"/>
        <v>0</v>
      </c>
      <c r="Y72" s="155">
        <f t="shared" si="3"/>
        <v>0</v>
      </c>
    </row>
    <row r="73" spans="1:25" s="6" customFormat="1" ht="24" customHeight="1" x14ac:dyDescent="0.45">
      <c r="A73" s="7"/>
      <c r="B73" s="156" t="s">
        <v>24</v>
      </c>
      <c r="C73" s="70" t="s">
        <v>33</v>
      </c>
      <c r="D73" s="120" t="s">
        <v>392</v>
      </c>
      <c r="E73" s="70" t="s">
        <v>34</v>
      </c>
      <c r="F73" s="75">
        <v>6</v>
      </c>
      <c r="G73" s="76">
        <v>120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154">
        <f t="shared" si="2"/>
        <v>0</v>
      </c>
      <c r="Y73" s="155">
        <f t="shared" si="3"/>
        <v>0</v>
      </c>
    </row>
    <row r="74" spans="1:25" s="6" customFormat="1" ht="24" customHeight="1" x14ac:dyDescent="0.45">
      <c r="A74" s="7"/>
      <c r="B74" s="156" t="s">
        <v>24</v>
      </c>
      <c r="C74" s="70" t="s">
        <v>35</v>
      </c>
      <c r="D74" s="120" t="s">
        <v>396</v>
      </c>
      <c r="E74" s="70" t="s">
        <v>32</v>
      </c>
      <c r="F74" s="75">
        <v>8</v>
      </c>
      <c r="G74" s="76">
        <v>180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154">
        <f t="shared" si="2"/>
        <v>0</v>
      </c>
      <c r="Y74" s="155">
        <f t="shared" si="3"/>
        <v>0</v>
      </c>
    </row>
    <row r="75" spans="1:25" s="6" customFormat="1" ht="24" customHeight="1" x14ac:dyDescent="0.45">
      <c r="A75" s="7"/>
      <c r="B75" s="156" t="s">
        <v>24</v>
      </c>
      <c r="C75" s="70" t="s">
        <v>36</v>
      </c>
      <c r="D75" s="120" t="s">
        <v>397</v>
      </c>
      <c r="E75" s="70" t="s">
        <v>37</v>
      </c>
      <c r="F75" s="75">
        <v>6</v>
      </c>
      <c r="G75" s="76">
        <v>300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154">
        <f t="shared" si="2"/>
        <v>0</v>
      </c>
      <c r="Y75" s="155">
        <f t="shared" si="3"/>
        <v>0</v>
      </c>
    </row>
    <row r="76" spans="1:25" s="6" customFormat="1" ht="24" customHeight="1" x14ac:dyDescent="0.45">
      <c r="A76" s="7"/>
      <c r="B76" s="156" t="s">
        <v>24</v>
      </c>
      <c r="C76" s="70" t="s">
        <v>38</v>
      </c>
      <c r="D76" s="120" t="s">
        <v>397</v>
      </c>
      <c r="E76" s="70" t="s">
        <v>37</v>
      </c>
      <c r="F76" s="75">
        <v>5</v>
      </c>
      <c r="G76" s="76">
        <v>280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154">
        <f t="shared" si="2"/>
        <v>0</v>
      </c>
      <c r="Y76" s="155">
        <f t="shared" si="3"/>
        <v>0</v>
      </c>
    </row>
    <row r="77" spans="1:25" s="6" customFormat="1" ht="24" customHeight="1" x14ac:dyDescent="0.45">
      <c r="A77" s="7"/>
      <c r="B77" s="156" t="s">
        <v>24</v>
      </c>
      <c r="C77" s="70" t="s">
        <v>39</v>
      </c>
      <c r="D77" s="120" t="s">
        <v>392</v>
      </c>
      <c r="E77" s="70" t="s">
        <v>34</v>
      </c>
      <c r="F77" s="75">
        <v>7</v>
      </c>
      <c r="G77" s="76">
        <v>140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154">
        <f t="shared" si="2"/>
        <v>0</v>
      </c>
      <c r="Y77" s="155">
        <f t="shared" si="3"/>
        <v>0</v>
      </c>
    </row>
    <row r="78" spans="1:25" s="6" customFormat="1" ht="24" customHeight="1" x14ac:dyDescent="0.45">
      <c r="A78" s="7"/>
      <c r="B78" s="156" t="s">
        <v>24</v>
      </c>
      <c r="C78" s="70" t="s">
        <v>40</v>
      </c>
      <c r="D78" s="70" t="s">
        <v>393</v>
      </c>
      <c r="E78" s="70" t="s">
        <v>366</v>
      </c>
      <c r="F78" s="75">
        <v>4</v>
      </c>
      <c r="G78" s="76">
        <v>180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154">
        <f t="shared" ref="X78:X141" si="4">SUM(H78:W78)*F78</f>
        <v>0</v>
      </c>
      <c r="Y78" s="155">
        <f t="shared" ref="Y78:Y141" si="5">SUM(H78:W78)*G78</f>
        <v>0</v>
      </c>
    </row>
    <row r="79" spans="1:25" s="6" customFormat="1" ht="24" customHeight="1" x14ac:dyDescent="0.45">
      <c r="A79" s="7"/>
      <c r="B79" s="157" t="s">
        <v>24</v>
      </c>
      <c r="C79" s="124" t="s">
        <v>41</v>
      </c>
      <c r="D79" s="121" t="s">
        <v>400</v>
      </c>
      <c r="E79" s="124" t="s">
        <v>37</v>
      </c>
      <c r="F79" s="125">
        <v>4</v>
      </c>
      <c r="G79" s="126">
        <v>160</v>
      </c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4">
        <f t="shared" si="4"/>
        <v>0</v>
      </c>
      <c r="Y79" s="155">
        <f t="shared" si="5"/>
        <v>0</v>
      </c>
    </row>
    <row r="80" spans="1:25" s="6" customFormat="1" ht="40.049999999999997" customHeight="1" x14ac:dyDescent="0.45">
      <c r="A80" s="7"/>
      <c r="B80" s="232" t="s">
        <v>24</v>
      </c>
      <c r="C80" s="233" t="s">
        <v>326</v>
      </c>
      <c r="D80" s="234" t="s">
        <v>385</v>
      </c>
      <c r="E80" s="233"/>
      <c r="F80" s="235">
        <f>SUM(F81:F93)</f>
        <v>13</v>
      </c>
      <c r="G80" s="236">
        <f>SUM(G81:G93)*0.95</f>
        <v>2631.5</v>
      </c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301"/>
      <c r="V80" s="302"/>
      <c r="W80" s="303"/>
      <c r="X80" s="242">
        <f t="shared" si="4"/>
        <v>0</v>
      </c>
      <c r="Y80" s="243">
        <f t="shared" si="5"/>
        <v>0</v>
      </c>
    </row>
    <row r="81" spans="1:25" s="6" customFormat="1" ht="24" customHeight="1" x14ac:dyDescent="0.45">
      <c r="A81" s="244"/>
      <c r="B81" s="156" t="s">
        <v>24</v>
      </c>
      <c r="C81" s="70" t="s">
        <v>367</v>
      </c>
      <c r="D81" s="72"/>
      <c r="E81" s="70" t="s">
        <v>371</v>
      </c>
      <c r="F81" s="75">
        <v>1</v>
      </c>
      <c r="G81" s="76">
        <v>150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304"/>
      <c r="V81" s="305"/>
      <c r="W81" s="306"/>
      <c r="X81" s="154">
        <f t="shared" si="4"/>
        <v>0</v>
      </c>
      <c r="Y81" s="155">
        <f t="shared" si="5"/>
        <v>0</v>
      </c>
    </row>
    <row r="82" spans="1:25" s="6" customFormat="1" ht="24" customHeight="1" x14ac:dyDescent="0.45">
      <c r="A82" s="244"/>
      <c r="B82" s="156" t="s">
        <v>24</v>
      </c>
      <c r="C82" s="70" t="s">
        <v>368</v>
      </c>
      <c r="D82" s="72"/>
      <c r="E82" s="70" t="s">
        <v>371</v>
      </c>
      <c r="F82" s="75">
        <v>1</v>
      </c>
      <c r="G82" s="76">
        <v>140</v>
      </c>
      <c r="H82" s="97"/>
      <c r="I82" s="97"/>
      <c r="J82" s="97"/>
      <c r="K82" s="97"/>
      <c r="L82" s="397"/>
      <c r="M82" s="97"/>
      <c r="N82" s="97"/>
      <c r="O82" s="97"/>
      <c r="P82" s="97"/>
      <c r="Q82" s="97"/>
      <c r="R82" s="97"/>
      <c r="S82" s="97"/>
      <c r="T82" s="97"/>
      <c r="U82" s="304"/>
      <c r="V82" s="305"/>
      <c r="W82" s="306"/>
      <c r="X82" s="154">
        <f t="shared" si="4"/>
        <v>0</v>
      </c>
      <c r="Y82" s="155">
        <f t="shared" si="5"/>
        <v>0</v>
      </c>
    </row>
    <row r="83" spans="1:25" s="6" customFormat="1" ht="24" customHeight="1" x14ac:dyDescent="0.45">
      <c r="A83" s="244"/>
      <c r="B83" s="156" t="s">
        <v>24</v>
      </c>
      <c r="C83" s="70" t="s">
        <v>369</v>
      </c>
      <c r="D83" s="72"/>
      <c r="E83" s="70" t="s">
        <v>371</v>
      </c>
      <c r="F83" s="75">
        <v>1</v>
      </c>
      <c r="G83" s="76">
        <v>140</v>
      </c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304"/>
      <c r="V83" s="305"/>
      <c r="W83" s="306"/>
      <c r="X83" s="154">
        <f t="shared" si="4"/>
        <v>0</v>
      </c>
      <c r="Y83" s="155">
        <f t="shared" si="5"/>
        <v>0</v>
      </c>
    </row>
    <row r="84" spans="1:25" s="6" customFormat="1" ht="24" customHeight="1" x14ac:dyDescent="0.45">
      <c r="A84" s="244"/>
      <c r="B84" s="156" t="s">
        <v>24</v>
      </c>
      <c r="C84" s="70" t="s">
        <v>327</v>
      </c>
      <c r="D84" s="72"/>
      <c r="E84" s="70" t="s">
        <v>371</v>
      </c>
      <c r="F84" s="75">
        <v>1</v>
      </c>
      <c r="G84" s="76">
        <v>180</v>
      </c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304"/>
      <c r="V84" s="305"/>
      <c r="W84" s="306"/>
      <c r="X84" s="154">
        <f t="shared" si="4"/>
        <v>0</v>
      </c>
      <c r="Y84" s="155">
        <f t="shared" si="5"/>
        <v>0</v>
      </c>
    </row>
    <row r="85" spans="1:25" s="6" customFormat="1" ht="24" customHeight="1" x14ac:dyDescent="0.45">
      <c r="A85" s="244"/>
      <c r="B85" s="156" t="s">
        <v>24</v>
      </c>
      <c r="C85" s="70" t="s">
        <v>328</v>
      </c>
      <c r="D85" s="72"/>
      <c r="E85" s="70" t="s">
        <v>371</v>
      </c>
      <c r="F85" s="75">
        <v>1</v>
      </c>
      <c r="G85" s="76">
        <v>200</v>
      </c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304"/>
      <c r="V85" s="305"/>
      <c r="W85" s="306"/>
      <c r="X85" s="154">
        <f t="shared" si="4"/>
        <v>0</v>
      </c>
      <c r="Y85" s="155">
        <f t="shared" si="5"/>
        <v>0</v>
      </c>
    </row>
    <row r="86" spans="1:25" s="6" customFormat="1" ht="24" customHeight="1" x14ac:dyDescent="0.45">
      <c r="A86" s="244"/>
      <c r="B86" s="156" t="s">
        <v>24</v>
      </c>
      <c r="C86" s="70" t="s">
        <v>329</v>
      </c>
      <c r="D86" s="72"/>
      <c r="E86" s="70" t="s">
        <v>371</v>
      </c>
      <c r="F86" s="75">
        <v>1</v>
      </c>
      <c r="G86" s="76">
        <v>190</v>
      </c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304"/>
      <c r="V86" s="305"/>
      <c r="W86" s="306"/>
      <c r="X86" s="154">
        <f t="shared" si="4"/>
        <v>0</v>
      </c>
      <c r="Y86" s="155">
        <f t="shared" si="5"/>
        <v>0</v>
      </c>
    </row>
    <row r="87" spans="1:25" s="6" customFormat="1" ht="24" customHeight="1" x14ac:dyDescent="0.45">
      <c r="A87" s="244"/>
      <c r="B87" s="156" t="s">
        <v>24</v>
      </c>
      <c r="C87" s="70" t="s">
        <v>330</v>
      </c>
      <c r="D87" s="72"/>
      <c r="E87" s="70" t="s">
        <v>371</v>
      </c>
      <c r="F87" s="75">
        <v>1</v>
      </c>
      <c r="G87" s="76">
        <v>190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304"/>
      <c r="V87" s="305"/>
      <c r="W87" s="306"/>
      <c r="X87" s="154">
        <f t="shared" si="4"/>
        <v>0</v>
      </c>
      <c r="Y87" s="155">
        <f t="shared" si="5"/>
        <v>0</v>
      </c>
    </row>
    <row r="88" spans="1:25" s="6" customFormat="1" ht="24" customHeight="1" x14ac:dyDescent="0.45">
      <c r="A88" s="244"/>
      <c r="B88" s="156" t="s">
        <v>24</v>
      </c>
      <c r="C88" s="70" t="s">
        <v>331</v>
      </c>
      <c r="D88" s="72"/>
      <c r="E88" s="70" t="s">
        <v>371</v>
      </c>
      <c r="F88" s="75">
        <v>1</v>
      </c>
      <c r="G88" s="76">
        <v>190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304"/>
      <c r="V88" s="305"/>
      <c r="W88" s="306"/>
      <c r="X88" s="154">
        <f t="shared" si="4"/>
        <v>0</v>
      </c>
      <c r="Y88" s="155">
        <f t="shared" si="5"/>
        <v>0</v>
      </c>
    </row>
    <row r="89" spans="1:25" s="6" customFormat="1" ht="24" customHeight="1" x14ac:dyDescent="0.45">
      <c r="A89" s="244"/>
      <c r="B89" s="156" t="s">
        <v>24</v>
      </c>
      <c r="C89" s="70" t="s">
        <v>332</v>
      </c>
      <c r="D89" s="72"/>
      <c r="E89" s="70" t="s">
        <v>371</v>
      </c>
      <c r="F89" s="75">
        <v>1</v>
      </c>
      <c r="G89" s="76">
        <v>220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304"/>
      <c r="V89" s="305"/>
      <c r="W89" s="306"/>
      <c r="X89" s="154">
        <f t="shared" si="4"/>
        <v>0</v>
      </c>
      <c r="Y89" s="155">
        <f t="shared" si="5"/>
        <v>0</v>
      </c>
    </row>
    <row r="90" spans="1:25" s="6" customFormat="1" ht="24" customHeight="1" x14ac:dyDescent="0.45">
      <c r="A90" s="244"/>
      <c r="B90" s="156" t="s">
        <v>24</v>
      </c>
      <c r="C90" s="70" t="s">
        <v>333</v>
      </c>
      <c r="D90" s="72"/>
      <c r="E90" s="70" t="s">
        <v>371</v>
      </c>
      <c r="F90" s="75">
        <v>1</v>
      </c>
      <c r="G90" s="76">
        <v>180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304"/>
      <c r="V90" s="305"/>
      <c r="W90" s="306"/>
      <c r="X90" s="154">
        <f t="shared" si="4"/>
        <v>0</v>
      </c>
      <c r="Y90" s="155">
        <f t="shared" si="5"/>
        <v>0</v>
      </c>
    </row>
    <row r="91" spans="1:25" s="6" customFormat="1" ht="24" customHeight="1" x14ac:dyDescent="0.45">
      <c r="A91" s="244"/>
      <c r="B91" s="156" t="s">
        <v>24</v>
      </c>
      <c r="C91" s="70" t="s">
        <v>334</v>
      </c>
      <c r="D91" s="72"/>
      <c r="E91" s="70" t="s">
        <v>371</v>
      </c>
      <c r="F91" s="75">
        <v>1</v>
      </c>
      <c r="G91" s="76">
        <v>320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304"/>
      <c r="V91" s="305"/>
      <c r="W91" s="306"/>
      <c r="X91" s="154">
        <f t="shared" si="4"/>
        <v>0</v>
      </c>
      <c r="Y91" s="155">
        <f t="shared" si="5"/>
        <v>0</v>
      </c>
    </row>
    <row r="92" spans="1:25" s="6" customFormat="1" ht="24" customHeight="1" x14ac:dyDescent="0.45">
      <c r="A92" s="244"/>
      <c r="B92" s="156" t="s">
        <v>24</v>
      </c>
      <c r="C92" s="70" t="s">
        <v>335</v>
      </c>
      <c r="D92" s="72"/>
      <c r="E92" s="70" t="s">
        <v>371</v>
      </c>
      <c r="F92" s="75">
        <v>1</v>
      </c>
      <c r="G92" s="76">
        <v>290</v>
      </c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304"/>
      <c r="V92" s="305"/>
      <c r="W92" s="306"/>
      <c r="X92" s="154">
        <f t="shared" si="4"/>
        <v>0</v>
      </c>
      <c r="Y92" s="155">
        <f t="shared" si="5"/>
        <v>0</v>
      </c>
    </row>
    <row r="93" spans="1:25" s="6" customFormat="1" ht="24" customHeight="1" x14ac:dyDescent="0.45">
      <c r="A93" s="244"/>
      <c r="B93" s="157" t="s">
        <v>24</v>
      </c>
      <c r="C93" s="124" t="s">
        <v>336</v>
      </c>
      <c r="D93" s="73"/>
      <c r="E93" s="70" t="s">
        <v>371</v>
      </c>
      <c r="F93" s="125">
        <v>1</v>
      </c>
      <c r="G93" s="126">
        <v>380</v>
      </c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304"/>
      <c r="V93" s="305"/>
      <c r="W93" s="306"/>
      <c r="X93" s="154">
        <f t="shared" si="4"/>
        <v>0</v>
      </c>
      <c r="Y93" s="155">
        <f t="shared" si="5"/>
        <v>0</v>
      </c>
    </row>
    <row r="94" spans="1:25" s="6" customFormat="1" ht="40.049999999999997" customHeight="1" x14ac:dyDescent="0.45">
      <c r="A94" s="244"/>
      <c r="B94" s="232" t="s">
        <v>24</v>
      </c>
      <c r="C94" s="233" t="s">
        <v>346</v>
      </c>
      <c r="D94" s="234" t="s">
        <v>385</v>
      </c>
      <c r="E94" s="233"/>
      <c r="F94" s="235">
        <f>SUM(F95:F107)</f>
        <v>13</v>
      </c>
      <c r="G94" s="236">
        <f>SUM(G95:G107)*0.95</f>
        <v>3415.25</v>
      </c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98"/>
      <c r="V94" s="299"/>
      <c r="W94" s="300"/>
      <c r="X94" s="242">
        <f t="shared" si="4"/>
        <v>0</v>
      </c>
      <c r="Y94" s="243">
        <f t="shared" si="5"/>
        <v>0</v>
      </c>
    </row>
    <row r="95" spans="1:25" s="6" customFormat="1" ht="24" customHeight="1" x14ac:dyDescent="0.45">
      <c r="A95" s="244"/>
      <c r="B95" s="156" t="s">
        <v>24</v>
      </c>
      <c r="C95" s="70" t="s">
        <v>370</v>
      </c>
      <c r="D95" s="72"/>
      <c r="E95" s="70" t="s">
        <v>371</v>
      </c>
      <c r="F95" s="75">
        <v>1</v>
      </c>
      <c r="G95" s="76">
        <v>185</v>
      </c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304"/>
      <c r="V95" s="305"/>
      <c r="W95" s="306"/>
      <c r="X95" s="154">
        <f t="shared" si="4"/>
        <v>0</v>
      </c>
      <c r="Y95" s="155">
        <f t="shared" si="5"/>
        <v>0</v>
      </c>
    </row>
    <row r="96" spans="1:25" s="6" customFormat="1" ht="24" customHeight="1" x14ac:dyDescent="0.45">
      <c r="A96" s="244"/>
      <c r="B96" s="156" t="s">
        <v>24</v>
      </c>
      <c r="C96" s="70" t="s">
        <v>372</v>
      </c>
      <c r="D96" s="72"/>
      <c r="E96" s="70" t="s">
        <v>371</v>
      </c>
      <c r="F96" s="75">
        <v>1</v>
      </c>
      <c r="G96" s="76">
        <v>180</v>
      </c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304"/>
      <c r="V96" s="305"/>
      <c r="W96" s="306"/>
      <c r="X96" s="154">
        <f t="shared" si="4"/>
        <v>0</v>
      </c>
      <c r="Y96" s="155">
        <f t="shared" si="5"/>
        <v>0</v>
      </c>
    </row>
    <row r="97" spans="1:25" s="6" customFormat="1" ht="24" customHeight="1" x14ac:dyDescent="0.45">
      <c r="A97" s="244"/>
      <c r="B97" s="156" t="s">
        <v>24</v>
      </c>
      <c r="C97" s="70" t="s">
        <v>373</v>
      </c>
      <c r="D97" s="72"/>
      <c r="E97" s="70" t="s">
        <v>371</v>
      </c>
      <c r="F97" s="75">
        <v>1</v>
      </c>
      <c r="G97" s="76">
        <v>185</v>
      </c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304"/>
      <c r="V97" s="305"/>
      <c r="W97" s="306"/>
      <c r="X97" s="154">
        <f t="shared" si="4"/>
        <v>0</v>
      </c>
      <c r="Y97" s="155">
        <f t="shared" si="5"/>
        <v>0</v>
      </c>
    </row>
    <row r="98" spans="1:25" s="6" customFormat="1" ht="24" customHeight="1" x14ac:dyDescent="0.45">
      <c r="A98" s="244"/>
      <c r="B98" s="156" t="s">
        <v>24</v>
      </c>
      <c r="C98" s="70" t="s">
        <v>347</v>
      </c>
      <c r="D98" s="72"/>
      <c r="E98" s="70" t="s">
        <v>371</v>
      </c>
      <c r="F98" s="75">
        <v>1</v>
      </c>
      <c r="G98" s="76">
        <v>235</v>
      </c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304"/>
      <c r="V98" s="305"/>
      <c r="W98" s="306"/>
      <c r="X98" s="154">
        <f t="shared" si="4"/>
        <v>0</v>
      </c>
      <c r="Y98" s="155">
        <f t="shared" si="5"/>
        <v>0</v>
      </c>
    </row>
    <row r="99" spans="1:25" s="6" customFormat="1" ht="24" customHeight="1" x14ac:dyDescent="0.45">
      <c r="A99" s="244"/>
      <c r="B99" s="156" t="s">
        <v>24</v>
      </c>
      <c r="C99" s="70" t="s">
        <v>348</v>
      </c>
      <c r="D99" s="72"/>
      <c r="E99" s="70" t="s">
        <v>371</v>
      </c>
      <c r="F99" s="75">
        <v>1</v>
      </c>
      <c r="G99" s="76">
        <v>260</v>
      </c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304"/>
      <c r="V99" s="305"/>
      <c r="W99" s="306"/>
      <c r="X99" s="154">
        <f t="shared" si="4"/>
        <v>0</v>
      </c>
      <c r="Y99" s="155">
        <f t="shared" si="5"/>
        <v>0</v>
      </c>
    </row>
    <row r="100" spans="1:25" s="6" customFormat="1" ht="24" customHeight="1" x14ac:dyDescent="0.45">
      <c r="A100" s="244"/>
      <c r="B100" s="156" t="s">
        <v>24</v>
      </c>
      <c r="C100" s="70" t="s">
        <v>349</v>
      </c>
      <c r="D100" s="72"/>
      <c r="E100" s="70" t="s">
        <v>371</v>
      </c>
      <c r="F100" s="75">
        <v>1</v>
      </c>
      <c r="G100" s="76">
        <v>260</v>
      </c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304"/>
      <c r="V100" s="305"/>
      <c r="W100" s="306"/>
      <c r="X100" s="154">
        <f t="shared" si="4"/>
        <v>0</v>
      </c>
      <c r="Y100" s="155">
        <f t="shared" si="5"/>
        <v>0</v>
      </c>
    </row>
    <row r="101" spans="1:25" s="6" customFormat="1" ht="24" customHeight="1" x14ac:dyDescent="0.45">
      <c r="A101" s="244"/>
      <c r="B101" s="156" t="s">
        <v>24</v>
      </c>
      <c r="C101" s="70" t="s">
        <v>350</v>
      </c>
      <c r="D101" s="72"/>
      <c r="E101" s="70" t="s">
        <v>371</v>
      </c>
      <c r="F101" s="75">
        <v>1</v>
      </c>
      <c r="G101" s="76">
        <v>230</v>
      </c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304"/>
      <c r="V101" s="305"/>
      <c r="W101" s="306"/>
      <c r="X101" s="154">
        <f t="shared" si="4"/>
        <v>0</v>
      </c>
      <c r="Y101" s="155">
        <f t="shared" si="5"/>
        <v>0</v>
      </c>
    </row>
    <row r="102" spans="1:25" s="6" customFormat="1" ht="24" customHeight="1" x14ac:dyDescent="0.45">
      <c r="A102" s="244"/>
      <c r="B102" s="156" t="s">
        <v>24</v>
      </c>
      <c r="C102" s="70" t="s">
        <v>351</v>
      </c>
      <c r="D102" s="72"/>
      <c r="E102" s="70" t="s">
        <v>371</v>
      </c>
      <c r="F102" s="75">
        <v>1</v>
      </c>
      <c r="G102" s="76">
        <v>240</v>
      </c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304"/>
      <c r="V102" s="305"/>
      <c r="W102" s="306"/>
      <c r="X102" s="154">
        <f t="shared" si="4"/>
        <v>0</v>
      </c>
      <c r="Y102" s="155">
        <f t="shared" si="5"/>
        <v>0</v>
      </c>
    </row>
    <row r="103" spans="1:25" s="6" customFormat="1" ht="24" customHeight="1" x14ac:dyDescent="0.45">
      <c r="A103" s="244"/>
      <c r="B103" s="156" t="s">
        <v>24</v>
      </c>
      <c r="C103" s="70" t="s">
        <v>352</v>
      </c>
      <c r="D103" s="72"/>
      <c r="E103" s="70" t="s">
        <v>371</v>
      </c>
      <c r="F103" s="75">
        <v>1</v>
      </c>
      <c r="G103" s="76">
        <v>270</v>
      </c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304"/>
      <c r="V103" s="305"/>
      <c r="W103" s="306"/>
      <c r="X103" s="154">
        <f t="shared" si="4"/>
        <v>0</v>
      </c>
      <c r="Y103" s="155">
        <f t="shared" si="5"/>
        <v>0</v>
      </c>
    </row>
    <row r="104" spans="1:25" s="6" customFormat="1" ht="24" customHeight="1" x14ac:dyDescent="0.45">
      <c r="A104" s="244"/>
      <c r="B104" s="156" t="s">
        <v>24</v>
      </c>
      <c r="C104" s="70" t="s">
        <v>353</v>
      </c>
      <c r="D104" s="72"/>
      <c r="E104" s="70" t="s">
        <v>371</v>
      </c>
      <c r="F104" s="75">
        <v>1</v>
      </c>
      <c r="G104" s="76">
        <v>230</v>
      </c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304"/>
      <c r="V104" s="305"/>
      <c r="W104" s="306"/>
      <c r="X104" s="154">
        <f t="shared" si="4"/>
        <v>0</v>
      </c>
      <c r="Y104" s="155">
        <f t="shared" si="5"/>
        <v>0</v>
      </c>
    </row>
    <row r="105" spans="1:25" s="6" customFormat="1" ht="24" customHeight="1" x14ac:dyDescent="0.45">
      <c r="A105" s="244"/>
      <c r="B105" s="156" t="s">
        <v>24</v>
      </c>
      <c r="C105" s="70" t="s">
        <v>354</v>
      </c>
      <c r="D105" s="72"/>
      <c r="E105" s="70" t="s">
        <v>371</v>
      </c>
      <c r="F105" s="75">
        <v>1</v>
      </c>
      <c r="G105" s="76">
        <v>410</v>
      </c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304"/>
      <c r="V105" s="305"/>
      <c r="W105" s="306"/>
      <c r="X105" s="154">
        <f t="shared" si="4"/>
        <v>0</v>
      </c>
      <c r="Y105" s="155">
        <f t="shared" si="5"/>
        <v>0</v>
      </c>
    </row>
    <row r="106" spans="1:25" s="6" customFormat="1" ht="24" customHeight="1" x14ac:dyDescent="0.45">
      <c r="A106" s="244"/>
      <c r="B106" s="156" t="s">
        <v>24</v>
      </c>
      <c r="C106" s="70" t="s">
        <v>355</v>
      </c>
      <c r="D106" s="72"/>
      <c r="E106" s="70" t="s">
        <v>371</v>
      </c>
      <c r="F106" s="75">
        <v>1</v>
      </c>
      <c r="G106" s="76">
        <v>420</v>
      </c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304"/>
      <c r="V106" s="305"/>
      <c r="W106" s="306"/>
      <c r="X106" s="154">
        <f t="shared" si="4"/>
        <v>0</v>
      </c>
      <c r="Y106" s="155">
        <f t="shared" si="5"/>
        <v>0</v>
      </c>
    </row>
    <row r="107" spans="1:25" s="6" customFormat="1" ht="24" customHeight="1" x14ac:dyDescent="0.45">
      <c r="A107" s="244"/>
      <c r="B107" s="156" t="s">
        <v>24</v>
      </c>
      <c r="C107" s="70" t="s">
        <v>356</v>
      </c>
      <c r="D107" s="72"/>
      <c r="E107" s="70" t="s">
        <v>371</v>
      </c>
      <c r="F107" s="75">
        <v>1</v>
      </c>
      <c r="G107" s="76">
        <v>490</v>
      </c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304"/>
      <c r="V107" s="305"/>
      <c r="W107" s="306"/>
      <c r="X107" s="154">
        <f t="shared" si="4"/>
        <v>0</v>
      </c>
      <c r="Y107" s="155">
        <f t="shared" si="5"/>
        <v>0</v>
      </c>
    </row>
    <row r="108" spans="1:25" s="6" customFormat="1" ht="24" customHeight="1" x14ac:dyDescent="0.45">
      <c r="A108" s="7"/>
      <c r="B108" s="70"/>
      <c r="C108" s="70"/>
      <c r="D108" s="70"/>
      <c r="E108" s="70"/>
      <c r="F108" s="75"/>
      <c r="G108" s="76"/>
      <c r="H108" s="78"/>
      <c r="I108" s="82"/>
      <c r="J108" s="83"/>
      <c r="K108" s="84"/>
      <c r="L108" s="85"/>
      <c r="M108" s="86"/>
      <c r="N108" s="87"/>
      <c r="O108" s="88"/>
      <c r="P108" s="89"/>
      <c r="Q108" s="90"/>
      <c r="R108" s="91"/>
      <c r="S108" s="92"/>
      <c r="T108" s="93"/>
      <c r="U108" s="94"/>
      <c r="V108" s="95"/>
      <c r="W108" s="96"/>
      <c r="X108" s="154"/>
      <c r="Y108" s="155"/>
    </row>
    <row r="109" spans="1:25" s="6" customFormat="1" ht="40.049999999999997" customHeight="1" x14ac:dyDescent="0.45">
      <c r="A109" s="7"/>
      <c r="B109" s="233" t="s">
        <v>42</v>
      </c>
      <c r="C109" s="233" t="s">
        <v>9</v>
      </c>
      <c r="D109" s="234" t="s">
        <v>385</v>
      </c>
      <c r="E109" s="233"/>
      <c r="F109" s="235">
        <f>SUM(F110:F139)</f>
        <v>182</v>
      </c>
      <c r="G109" s="236">
        <f>SUM(G110:G139)*0.95</f>
        <v>4453.5999999999995</v>
      </c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2">
        <f t="shared" si="4"/>
        <v>0</v>
      </c>
      <c r="Y109" s="243">
        <f t="shared" si="5"/>
        <v>0</v>
      </c>
    </row>
    <row r="110" spans="1:25" s="6" customFormat="1" ht="24" customHeight="1" x14ac:dyDescent="0.45">
      <c r="A110" s="7"/>
      <c r="B110" s="70" t="s">
        <v>42</v>
      </c>
      <c r="C110" s="70" t="s">
        <v>43</v>
      </c>
      <c r="D110" s="70" t="s">
        <v>414</v>
      </c>
      <c r="E110" s="70" t="s">
        <v>44</v>
      </c>
      <c r="F110" s="75">
        <v>15</v>
      </c>
      <c r="G110" s="76">
        <v>80</v>
      </c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154">
        <f t="shared" si="4"/>
        <v>0</v>
      </c>
      <c r="Y110" s="155">
        <f t="shared" si="5"/>
        <v>0</v>
      </c>
    </row>
    <row r="111" spans="1:25" s="6" customFormat="1" ht="24" customHeight="1" x14ac:dyDescent="0.45">
      <c r="A111" s="7"/>
      <c r="B111" s="70" t="s">
        <v>42</v>
      </c>
      <c r="C111" s="70" t="s">
        <v>45</v>
      </c>
      <c r="D111" s="70" t="s">
        <v>415</v>
      </c>
      <c r="E111" s="70" t="s">
        <v>16</v>
      </c>
      <c r="F111" s="75">
        <v>5</v>
      </c>
      <c r="G111" s="76">
        <v>60</v>
      </c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154">
        <f t="shared" si="4"/>
        <v>0</v>
      </c>
      <c r="Y111" s="155">
        <f t="shared" si="5"/>
        <v>0</v>
      </c>
    </row>
    <row r="112" spans="1:25" s="6" customFormat="1" ht="24" customHeight="1" x14ac:dyDescent="0.45">
      <c r="A112" s="7"/>
      <c r="B112" s="70" t="s">
        <v>42</v>
      </c>
      <c r="C112" s="70" t="s">
        <v>46</v>
      </c>
      <c r="D112" s="70" t="s">
        <v>416</v>
      </c>
      <c r="E112" s="70" t="s">
        <v>47</v>
      </c>
      <c r="F112" s="75">
        <v>5</v>
      </c>
      <c r="G112" s="76">
        <v>130</v>
      </c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154">
        <f t="shared" si="4"/>
        <v>0</v>
      </c>
      <c r="Y112" s="155">
        <f t="shared" si="5"/>
        <v>0</v>
      </c>
    </row>
    <row r="113" spans="1:25" s="6" customFormat="1" ht="24" customHeight="1" x14ac:dyDescent="0.45">
      <c r="A113" s="7"/>
      <c r="B113" s="70" t="s">
        <v>42</v>
      </c>
      <c r="C113" s="70" t="s">
        <v>48</v>
      </c>
      <c r="D113" s="70" t="s">
        <v>49</v>
      </c>
      <c r="E113" s="70" t="s">
        <v>16</v>
      </c>
      <c r="F113" s="75">
        <v>10</v>
      </c>
      <c r="G113" s="76">
        <v>140</v>
      </c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154">
        <f t="shared" si="4"/>
        <v>0</v>
      </c>
      <c r="Y113" s="155">
        <f t="shared" si="5"/>
        <v>0</v>
      </c>
    </row>
    <row r="114" spans="1:25" s="6" customFormat="1" ht="24" customHeight="1" x14ac:dyDescent="0.45">
      <c r="A114" s="307"/>
      <c r="B114" s="70" t="s">
        <v>42</v>
      </c>
      <c r="C114" s="70" t="s">
        <v>50</v>
      </c>
      <c r="D114" s="70" t="s">
        <v>49</v>
      </c>
      <c r="E114" s="70" t="s">
        <v>47</v>
      </c>
      <c r="F114" s="75">
        <v>8</v>
      </c>
      <c r="G114" s="76">
        <v>200</v>
      </c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154">
        <f t="shared" si="4"/>
        <v>0</v>
      </c>
      <c r="Y114" s="155">
        <f t="shared" si="5"/>
        <v>0</v>
      </c>
    </row>
    <row r="115" spans="1:25" s="6" customFormat="1" ht="24" customHeight="1" x14ac:dyDescent="0.45">
      <c r="A115" s="307"/>
      <c r="B115" s="70" t="s">
        <v>42</v>
      </c>
      <c r="C115" s="70" t="s">
        <v>51</v>
      </c>
      <c r="D115" s="70" t="s">
        <v>417</v>
      </c>
      <c r="E115" s="74" t="s">
        <v>371</v>
      </c>
      <c r="F115" s="75">
        <v>2</v>
      </c>
      <c r="G115" s="76">
        <v>160</v>
      </c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154">
        <f t="shared" si="4"/>
        <v>0</v>
      </c>
      <c r="Y115" s="155">
        <f t="shared" si="5"/>
        <v>0</v>
      </c>
    </row>
    <row r="116" spans="1:25" s="6" customFormat="1" ht="24" customHeight="1" x14ac:dyDescent="0.45">
      <c r="A116" s="307"/>
      <c r="B116" s="70" t="s">
        <v>42</v>
      </c>
      <c r="C116" s="70" t="s">
        <v>52</v>
      </c>
      <c r="D116" s="70" t="s">
        <v>49</v>
      </c>
      <c r="E116" s="74" t="s">
        <v>371</v>
      </c>
      <c r="F116" s="75">
        <v>2</v>
      </c>
      <c r="G116" s="76">
        <v>200</v>
      </c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154">
        <f t="shared" si="4"/>
        <v>0</v>
      </c>
      <c r="Y116" s="155">
        <f t="shared" si="5"/>
        <v>0</v>
      </c>
    </row>
    <row r="117" spans="1:25" s="6" customFormat="1" ht="24" customHeight="1" x14ac:dyDescent="0.45">
      <c r="A117" s="69"/>
      <c r="B117" s="70" t="s">
        <v>42</v>
      </c>
      <c r="C117" s="70" t="s">
        <v>53</v>
      </c>
      <c r="D117" s="120" t="s">
        <v>54</v>
      </c>
      <c r="E117" s="231" t="s">
        <v>366</v>
      </c>
      <c r="F117" s="75">
        <v>3</v>
      </c>
      <c r="G117" s="76">
        <v>160</v>
      </c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154">
        <f t="shared" si="4"/>
        <v>0</v>
      </c>
      <c r="Y117" s="155">
        <f t="shared" si="5"/>
        <v>0</v>
      </c>
    </row>
    <row r="118" spans="1:25" s="6" customFormat="1" ht="24" customHeight="1" x14ac:dyDescent="0.45">
      <c r="A118" s="7"/>
      <c r="B118" s="70" t="s">
        <v>42</v>
      </c>
      <c r="C118" s="70" t="s">
        <v>55</v>
      </c>
      <c r="D118" s="70" t="s">
        <v>418</v>
      </c>
      <c r="E118" s="70" t="s">
        <v>16</v>
      </c>
      <c r="F118" s="75">
        <v>10</v>
      </c>
      <c r="G118" s="76">
        <v>160</v>
      </c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154">
        <f t="shared" si="4"/>
        <v>0</v>
      </c>
      <c r="Y118" s="155">
        <f t="shared" si="5"/>
        <v>0</v>
      </c>
    </row>
    <row r="119" spans="1:25" s="6" customFormat="1" ht="24" customHeight="1" x14ac:dyDescent="0.45">
      <c r="A119" s="307"/>
      <c r="B119" s="70" t="s">
        <v>42</v>
      </c>
      <c r="C119" s="70" t="s">
        <v>56</v>
      </c>
      <c r="D119" s="70" t="s">
        <v>402</v>
      </c>
      <c r="E119" s="70" t="s">
        <v>16</v>
      </c>
      <c r="F119" s="75">
        <v>10</v>
      </c>
      <c r="G119" s="76">
        <v>210</v>
      </c>
      <c r="H119" s="80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154">
        <f t="shared" si="4"/>
        <v>0</v>
      </c>
      <c r="Y119" s="155">
        <f t="shared" si="5"/>
        <v>0</v>
      </c>
    </row>
    <row r="120" spans="1:25" s="6" customFormat="1" ht="24" customHeight="1" x14ac:dyDescent="0.45">
      <c r="A120" s="307"/>
      <c r="B120" s="70" t="s">
        <v>42</v>
      </c>
      <c r="C120" s="70" t="s">
        <v>57</v>
      </c>
      <c r="D120" s="70" t="s">
        <v>403</v>
      </c>
      <c r="E120" s="74" t="s">
        <v>20</v>
      </c>
      <c r="F120" s="75">
        <v>5</v>
      </c>
      <c r="G120" s="76">
        <v>130</v>
      </c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154">
        <f t="shared" si="4"/>
        <v>0</v>
      </c>
      <c r="Y120" s="155">
        <f t="shared" si="5"/>
        <v>0</v>
      </c>
    </row>
    <row r="121" spans="1:25" s="6" customFormat="1" ht="24" customHeight="1" x14ac:dyDescent="0.45">
      <c r="A121" s="307"/>
      <c r="B121" s="70" t="s">
        <v>42</v>
      </c>
      <c r="C121" s="70" t="s">
        <v>58</v>
      </c>
      <c r="D121" s="70" t="s">
        <v>405</v>
      </c>
      <c r="E121" s="74" t="s">
        <v>47</v>
      </c>
      <c r="F121" s="75">
        <v>5</v>
      </c>
      <c r="G121" s="76">
        <v>300</v>
      </c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154">
        <f t="shared" si="4"/>
        <v>0</v>
      </c>
      <c r="Y121" s="155">
        <f t="shared" si="5"/>
        <v>0</v>
      </c>
    </row>
    <row r="122" spans="1:25" s="6" customFormat="1" ht="24" customHeight="1" x14ac:dyDescent="0.45">
      <c r="A122" s="307"/>
      <c r="B122" s="70" t="s">
        <v>42</v>
      </c>
      <c r="C122" s="70" t="s">
        <v>59</v>
      </c>
      <c r="D122" s="70" t="s">
        <v>419</v>
      </c>
      <c r="E122" s="70" t="s">
        <v>37</v>
      </c>
      <c r="F122" s="75">
        <v>5</v>
      </c>
      <c r="G122" s="76">
        <v>270</v>
      </c>
      <c r="H122" s="80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154">
        <f t="shared" si="4"/>
        <v>0</v>
      </c>
      <c r="Y122" s="155">
        <f t="shared" si="5"/>
        <v>0</v>
      </c>
    </row>
    <row r="123" spans="1:25" s="6" customFormat="1" ht="24" customHeight="1" x14ac:dyDescent="0.45">
      <c r="A123" s="307"/>
      <c r="B123" s="70" t="s">
        <v>42</v>
      </c>
      <c r="C123" s="70" t="s">
        <v>60</v>
      </c>
      <c r="D123" s="70" t="s">
        <v>406</v>
      </c>
      <c r="E123" s="74" t="s">
        <v>47</v>
      </c>
      <c r="F123" s="75">
        <v>5</v>
      </c>
      <c r="G123" s="76">
        <v>200</v>
      </c>
      <c r="H123" s="80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154">
        <f t="shared" si="4"/>
        <v>0</v>
      </c>
      <c r="Y123" s="155">
        <f t="shared" si="5"/>
        <v>0</v>
      </c>
    </row>
    <row r="124" spans="1:25" s="6" customFormat="1" ht="24" customHeight="1" x14ac:dyDescent="0.45">
      <c r="A124" s="307"/>
      <c r="B124" s="70" t="s">
        <v>42</v>
      </c>
      <c r="C124" s="70" t="s">
        <v>61</v>
      </c>
      <c r="D124" s="70" t="s">
        <v>404</v>
      </c>
      <c r="E124" s="74" t="s">
        <v>20</v>
      </c>
      <c r="F124" s="75">
        <v>5</v>
      </c>
      <c r="G124" s="76">
        <v>110</v>
      </c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154">
        <f t="shared" si="4"/>
        <v>0</v>
      </c>
      <c r="Y124" s="155">
        <f t="shared" si="5"/>
        <v>0</v>
      </c>
    </row>
    <row r="125" spans="1:25" s="6" customFormat="1" ht="24" customHeight="1" x14ac:dyDescent="0.45">
      <c r="A125" s="7"/>
      <c r="B125" s="70" t="s">
        <v>42</v>
      </c>
      <c r="C125" s="70" t="s">
        <v>62</v>
      </c>
      <c r="D125" s="70" t="s">
        <v>407</v>
      </c>
      <c r="E125" s="70" t="s">
        <v>20</v>
      </c>
      <c r="F125" s="75">
        <v>5</v>
      </c>
      <c r="G125" s="76">
        <v>180</v>
      </c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154">
        <f t="shared" si="4"/>
        <v>0</v>
      </c>
      <c r="Y125" s="155">
        <f t="shared" si="5"/>
        <v>0</v>
      </c>
    </row>
    <row r="126" spans="1:25" s="6" customFormat="1" ht="24" customHeight="1" x14ac:dyDescent="0.45">
      <c r="A126" s="7"/>
      <c r="B126" s="70" t="s">
        <v>42</v>
      </c>
      <c r="C126" s="70" t="s">
        <v>63</v>
      </c>
      <c r="D126" s="70" t="s">
        <v>64</v>
      </c>
      <c r="E126" s="70" t="s">
        <v>30</v>
      </c>
      <c r="F126" s="75">
        <v>5</v>
      </c>
      <c r="G126" s="76">
        <v>65</v>
      </c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154">
        <f t="shared" si="4"/>
        <v>0</v>
      </c>
      <c r="Y126" s="155">
        <f t="shared" si="5"/>
        <v>0</v>
      </c>
    </row>
    <row r="127" spans="1:25" s="6" customFormat="1" ht="24" customHeight="1" x14ac:dyDescent="0.45">
      <c r="A127" s="7"/>
      <c r="B127" s="70" t="s">
        <v>42</v>
      </c>
      <c r="C127" s="70" t="s">
        <v>65</v>
      </c>
      <c r="D127" s="70" t="s">
        <v>387</v>
      </c>
      <c r="E127" s="74" t="s">
        <v>371</v>
      </c>
      <c r="F127" s="75">
        <v>3</v>
      </c>
      <c r="G127" s="76">
        <v>190</v>
      </c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154">
        <f t="shared" si="4"/>
        <v>0</v>
      </c>
      <c r="Y127" s="155">
        <f t="shared" si="5"/>
        <v>0</v>
      </c>
    </row>
    <row r="128" spans="1:25" s="6" customFormat="1" ht="24" customHeight="1" x14ac:dyDescent="0.45">
      <c r="A128" s="7"/>
      <c r="B128" s="70" t="s">
        <v>42</v>
      </c>
      <c r="C128" s="70" t="s">
        <v>66</v>
      </c>
      <c r="D128" s="70" t="s">
        <v>387</v>
      </c>
      <c r="E128" s="70" t="s">
        <v>371</v>
      </c>
      <c r="F128" s="75">
        <v>2</v>
      </c>
      <c r="G128" s="76">
        <v>160</v>
      </c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154">
        <f t="shared" si="4"/>
        <v>0</v>
      </c>
      <c r="Y128" s="155">
        <f t="shared" si="5"/>
        <v>0</v>
      </c>
    </row>
    <row r="129" spans="1:25" s="6" customFormat="1" ht="24" customHeight="1" x14ac:dyDescent="0.45">
      <c r="A129" s="7"/>
      <c r="B129" s="70" t="s">
        <v>42</v>
      </c>
      <c r="C129" s="70" t="s">
        <v>67</v>
      </c>
      <c r="D129" s="70" t="s">
        <v>387</v>
      </c>
      <c r="E129" s="74" t="s">
        <v>371</v>
      </c>
      <c r="F129" s="75">
        <v>1</v>
      </c>
      <c r="G129" s="76">
        <v>180</v>
      </c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154">
        <f t="shared" si="4"/>
        <v>0</v>
      </c>
      <c r="Y129" s="155">
        <f t="shared" si="5"/>
        <v>0</v>
      </c>
    </row>
    <row r="130" spans="1:25" s="6" customFormat="1" ht="24" customHeight="1" x14ac:dyDescent="0.45">
      <c r="A130" s="7"/>
      <c r="B130" s="70" t="s">
        <v>42</v>
      </c>
      <c r="C130" s="70" t="s">
        <v>68</v>
      </c>
      <c r="D130" s="120" t="s">
        <v>69</v>
      </c>
      <c r="E130" s="74" t="s">
        <v>47</v>
      </c>
      <c r="F130" s="75">
        <v>5</v>
      </c>
      <c r="G130" s="76">
        <v>210</v>
      </c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154">
        <f t="shared" si="4"/>
        <v>0</v>
      </c>
      <c r="Y130" s="155">
        <f t="shared" si="5"/>
        <v>0</v>
      </c>
    </row>
    <row r="131" spans="1:25" s="6" customFormat="1" ht="24" customHeight="1" x14ac:dyDescent="0.45">
      <c r="A131" s="7"/>
      <c r="B131" s="70" t="s">
        <v>42</v>
      </c>
      <c r="C131" s="70" t="s">
        <v>70</v>
      </c>
      <c r="D131" s="120" t="s">
        <v>69</v>
      </c>
      <c r="E131" s="74" t="s">
        <v>37</v>
      </c>
      <c r="F131" s="75">
        <v>5</v>
      </c>
      <c r="G131" s="76">
        <v>300</v>
      </c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154">
        <f t="shared" si="4"/>
        <v>0</v>
      </c>
      <c r="Y131" s="155">
        <f t="shared" si="5"/>
        <v>0</v>
      </c>
    </row>
    <row r="132" spans="1:25" s="6" customFormat="1" ht="24" customHeight="1" x14ac:dyDescent="0.45">
      <c r="A132" s="7"/>
      <c r="B132" s="70" t="s">
        <v>42</v>
      </c>
      <c r="C132" s="70" t="s">
        <v>71</v>
      </c>
      <c r="D132" s="120" t="s">
        <v>72</v>
      </c>
      <c r="E132" s="74" t="s">
        <v>371</v>
      </c>
      <c r="F132" s="75">
        <v>1</v>
      </c>
      <c r="G132" s="76">
        <v>160</v>
      </c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154">
        <f t="shared" si="4"/>
        <v>0</v>
      </c>
      <c r="Y132" s="155">
        <f t="shared" si="5"/>
        <v>0</v>
      </c>
    </row>
    <row r="133" spans="1:25" s="6" customFormat="1" ht="24" customHeight="1" x14ac:dyDescent="0.45">
      <c r="A133" s="7"/>
      <c r="B133" s="70" t="s">
        <v>42</v>
      </c>
      <c r="C133" s="70" t="s">
        <v>73</v>
      </c>
      <c r="D133" s="120" t="s">
        <v>401</v>
      </c>
      <c r="E133" s="74" t="s">
        <v>37</v>
      </c>
      <c r="F133" s="75">
        <v>5</v>
      </c>
      <c r="G133" s="76">
        <v>160</v>
      </c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154">
        <f t="shared" si="4"/>
        <v>0</v>
      </c>
      <c r="Y133" s="155">
        <f t="shared" si="5"/>
        <v>0</v>
      </c>
    </row>
    <row r="134" spans="1:25" s="6" customFormat="1" ht="24" customHeight="1" x14ac:dyDescent="0.45">
      <c r="A134" s="7"/>
      <c r="B134" s="70" t="s">
        <v>42</v>
      </c>
      <c r="C134" s="70" t="s">
        <v>74</v>
      </c>
      <c r="D134" s="120" t="s">
        <v>401</v>
      </c>
      <c r="E134" s="74" t="s">
        <v>37</v>
      </c>
      <c r="F134" s="75">
        <v>5</v>
      </c>
      <c r="G134" s="76">
        <v>290</v>
      </c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154">
        <f t="shared" si="4"/>
        <v>0</v>
      </c>
      <c r="Y134" s="155">
        <f t="shared" si="5"/>
        <v>0</v>
      </c>
    </row>
    <row r="135" spans="1:25" s="6" customFormat="1" ht="24" customHeight="1" x14ac:dyDescent="0.45">
      <c r="A135" s="7"/>
      <c r="B135" s="70" t="s">
        <v>42</v>
      </c>
      <c r="C135" s="70" t="s">
        <v>75</v>
      </c>
      <c r="D135" s="70" t="s">
        <v>420</v>
      </c>
      <c r="E135" s="159" t="s">
        <v>44</v>
      </c>
      <c r="F135" s="75">
        <v>5</v>
      </c>
      <c r="G135" s="76">
        <v>23</v>
      </c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154">
        <f t="shared" si="4"/>
        <v>0</v>
      </c>
      <c r="Y135" s="155">
        <f t="shared" si="5"/>
        <v>0</v>
      </c>
    </row>
    <row r="136" spans="1:25" s="6" customFormat="1" ht="24" customHeight="1" x14ac:dyDescent="0.45">
      <c r="A136" s="7"/>
      <c r="B136" s="70" t="s">
        <v>42</v>
      </c>
      <c r="C136" s="70" t="s">
        <v>76</v>
      </c>
      <c r="D136" s="70" t="s">
        <v>421</v>
      </c>
      <c r="E136" s="159" t="s">
        <v>30</v>
      </c>
      <c r="F136" s="75">
        <v>10</v>
      </c>
      <c r="G136" s="76">
        <v>55</v>
      </c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154">
        <f t="shared" si="4"/>
        <v>0</v>
      </c>
      <c r="Y136" s="155">
        <f t="shared" si="5"/>
        <v>0</v>
      </c>
    </row>
    <row r="137" spans="1:25" s="6" customFormat="1" ht="24" customHeight="1" x14ac:dyDescent="0.45">
      <c r="A137" s="7"/>
      <c r="B137" s="70" t="s">
        <v>42</v>
      </c>
      <c r="C137" s="70" t="s">
        <v>77</v>
      </c>
      <c r="D137" s="70" t="s">
        <v>422</v>
      </c>
      <c r="E137" s="159" t="s">
        <v>44</v>
      </c>
      <c r="F137" s="75">
        <v>20</v>
      </c>
      <c r="G137" s="76">
        <v>90</v>
      </c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154">
        <f t="shared" si="4"/>
        <v>0</v>
      </c>
      <c r="Y137" s="155">
        <f t="shared" si="5"/>
        <v>0</v>
      </c>
    </row>
    <row r="138" spans="1:25" s="6" customFormat="1" ht="24" customHeight="1" x14ac:dyDescent="0.45">
      <c r="A138" s="7"/>
      <c r="B138" s="70" t="s">
        <v>42</v>
      </c>
      <c r="C138" s="70" t="s">
        <v>78</v>
      </c>
      <c r="D138" s="70" t="s">
        <v>79</v>
      </c>
      <c r="E138" s="159" t="s">
        <v>30</v>
      </c>
      <c r="F138" s="75">
        <v>5</v>
      </c>
      <c r="G138" s="76">
        <v>25</v>
      </c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154">
        <f t="shared" si="4"/>
        <v>0</v>
      </c>
      <c r="Y138" s="155">
        <f t="shared" si="5"/>
        <v>0</v>
      </c>
    </row>
    <row r="139" spans="1:25" s="6" customFormat="1" ht="24" customHeight="1" x14ac:dyDescent="0.45">
      <c r="A139" s="7"/>
      <c r="B139" s="70" t="s">
        <v>42</v>
      </c>
      <c r="C139" s="70" t="s">
        <v>80</v>
      </c>
      <c r="D139" s="120" t="s">
        <v>391</v>
      </c>
      <c r="E139" s="159" t="s">
        <v>30</v>
      </c>
      <c r="F139" s="75">
        <v>10</v>
      </c>
      <c r="G139" s="76">
        <v>90</v>
      </c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154">
        <f t="shared" si="4"/>
        <v>0</v>
      </c>
      <c r="Y139" s="155">
        <f t="shared" si="5"/>
        <v>0</v>
      </c>
    </row>
    <row r="140" spans="1:25" s="6" customFormat="1" ht="24" customHeight="1" x14ac:dyDescent="0.45">
      <c r="A140" s="7"/>
      <c r="B140" s="70"/>
      <c r="C140" s="70"/>
      <c r="D140" s="70"/>
      <c r="E140" s="159"/>
      <c r="F140" s="75"/>
      <c r="G140" s="76"/>
      <c r="H140" s="78"/>
      <c r="I140" s="82"/>
      <c r="J140" s="83"/>
      <c r="K140" s="84"/>
      <c r="L140" s="85"/>
      <c r="M140" s="86"/>
      <c r="N140" s="87"/>
      <c r="O140" s="88"/>
      <c r="P140" s="89"/>
      <c r="Q140" s="90"/>
      <c r="R140" s="91"/>
      <c r="S140" s="92"/>
      <c r="T140" s="93"/>
      <c r="U140" s="94"/>
      <c r="V140" s="95"/>
      <c r="W140" s="96"/>
      <c r="X140" s="154"/>
      <c r="Y140" s="155"/>
    </row>
    <row r="141" spans="1:25" s="6" customFormat="1" ht="40.049999999999997" customHeight="1" x14ac:dyDescent="0.45">
      <c r="A141" s="7"/>
      <c r="B141" s="233" t="s">
        <v>81</v>
      </c>
      <c r="C141" s="233" t="s">
        <v>374</v>
      </c>
      <c r="D141" s="234" t="s">
        <v>385</v>
      </c>
      <c r="E141" s="233"/>
      <c r="F141" s="235">
        <f>SUM(F142:F152)</f>
        <v>56</v>
      </c>
      <c r="G141" s="236">
        <f>SUM(G142:G152)*0.95</f>
        <v>1919</v>
      </c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8">
        <f t="shared" si="4"/>
        <v>0</v>
      </c>
      <c r="Y141" s="239">
        <f t="shared" si="5"/>
        <v>0</v>
      </c>
    </row>
    <row r="142" spans="1:25" s="6" customFormat="1" ht="24" customHeight="1" x14ac:dyDescent="0.45">
      <c r="A142" s="7"/>
      <c r="B142" s="70" t="s">
        <v>81</v>
      </c>
      <c r="C142" s="70" t="s">
        <v>82</v>
      </c>
      <c r="D142" s="120" t="s">
        <v>391</v>
      </c>
      <c r="E142" s="159" t="s">
        <v>44</v>
      </c>
      <c r="F142" s="75">
        <v>10</v>
      </c>
      <c r="G142" s="77">
        <v>60</v>
      </c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154">
        <f t="shared" ref="X142:X152" si="6">SUM(H142:W142)*F142</f>
        <v>0</v>
      </c>
      <c r="Y142" s="155">
        <f t="shared" ref="Y142:Y152" si="7">SUM(H142:W142)*G142</f>
        <v>0</v>
      </c>
    </row>
    <row r="143" spans="1:25" s="6" customFormat="1" ht="24" customHeight="1" x14ac:dyDescent="0.45">
      <c r="A143" s="7"/>
      <c r="B143" s="70" t="s">
        <v>81</v>
      </c>
      <c r="C143" s="70" t="s">
        <v>83</v>
      </c>
      <c r="D143" s="70" t="s">
        <v>423</v>
      </c>
      <c r="E143" s="159" t="s">
        <v>84</v>
      </c>
      <c r="F143" s="75">
        <v>5</v>
      </c>
      <c r="G143" s="77">
        <v>70</v>
      </c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154">
        <f t="shared" si="6"/>
        <v>0</v>
      </c>
      <c r="Y143" s="155">
        <f t="shared" si="7"/>
        <v>0</v>
      </c>
    </row>
    <row r="144" spans="1:25" s="6" customFormat="1" ht="24" customHeight="1" x14ac:dyDescent="0.45">
      <c r="A144" s="7"/>
      <c r="B144" s="70" t="s">
        <v>81</v>
      </c>
      <c r="C144" s="70" t="s">
        <v>85</v>
      </c>
      <c r="D144" s="120" t="s">
        <v>64</v>
      </c>
      <c r="E144" s="159" t="s">
        <v>84</v>
      </c>
      <c r="F144" s="75">
        <v>5</v>
      </c>
      <c r="G144" s="77">
        <v>60</v>
      </c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154">
        <f t="shared" si="6"/>
        <v>0</v>
      </c>
      <c r="Y144" s="155">
        <f t="shared" si="7"/>
        <v>0</v>
      </c>
    </row>
    <row r="145" spans="1:25" s="6" customFormat="1" ht="24" customHeight="1" x14ac:dyDescent="0.45">
      <c r="A145" s="7"/>
      <c r="B145" s="70" t="s">
        <v>81</v>
      </c>
      <c r="C145" s="70" t="s">
        <v>86</v>
      </c>
      <c r="D145" s="120" t="s">
        <v>387</v>
      </c>
      <c r="E145" s="159" t="s">
        <v>34</v>
      </c>
      <c r="F145" s="159">
        <v>12</v>
      </c>
      <c r="G145" s="160">
        <v>250</v>
      </c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154">
        <f t="shared" si="6"/>
        <v>0</v>
      </c>
      <c r="Y145" s="155">
        <f t="shared" si="7"/>
        <v>0</v>
      </c>
    </row>
    <row r="146" spans="1:25" s="6" customFormat="1" ht="24" customHeight="1" x14ac:dyDescent="0.45">
      <c r="A146" s="7"/>
      <c r="B146" s="70" t="s">
        <v>81</v>
      </c>
      <c r="C146" s="70" t="s">
        <v>87</v>
      </c>
      <c r="D146" s="120" t="s">
        <v>387</v>
      </c>
      <c r="E146" s="70" t="s">
        <v>20</v>
      </c>
      <c r="F146" s="159">
        <v>6</v>
      </c>
      <c r="G146" s="160">
        <v>180</v>
      </c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154">
        <f t="shared" si="6"/>
        <v>0</v>
      </c>
      <c r="Y146" s="155">
        <f t="shared" si="7"/>
        <v>0</v>
      </c>
    </row>
    <row r="147" spans="1:25" s="6" customFormat="1" ht="24" customHeight="1" x14ac:dyDescent="0.45">
      <c r="A147" s="7"/>
      <c r="B147" s="70" t="s">
        <v>81</v>
      </c>
      <c r="C147" s="70" t="s">
        <v>88</v>
      </c>
      <c r="D147" s="70" t="s">
        <v>413</v>
      </c>
      <c r="E147" s="70" t="s">
        <v>47</v>
      </c>
      <c r="F147" s="159">
        <v>8</v>
      </c>
      <c r="G147" s="160">
        <v>280</v>
      </c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154">
        <f t="shared" si="6"/>
        <v>0</v>
      </c>
      <c r="Y147" s="155">
        <f t="shared" si="7"/>
        <v>0</v>
      </c>
    </row>
    <row r="148" spans="1:25" s="6" customFormat="1" ht="24" customHeight="1" x14ac:dyDescent="0.45">
      <c r="A148" s="7"/>
      <c r="B148" s="70" t="s">
        <v>81</v>
      </c>
      <c r="C148" s="70" t="s">
        <v>89</v>
      </c>
      <c r="D148" s="120" t="s">
        <v>387</v>
      </c>
      <c r="E148" s="70" t="s">
        <v>37</v>
      </c>
      <c r="F148" s="159">
        <v>6</v>
      </c>
      <c r="G148" s="160">
        <v>320</v>
      </c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154">
        <f t="shared" si="6"/>
        <v>0</v>
      </c>
      <c r="Y148" s="155">
        <f t="shared" si="7"/>
        <v>0</v>
      </c>
    </row>
    <row r="149" spans="1:25" s="6" customFormat="1" ht="24" customHeight="1" x14ac:dyDescent="0.45">
      <c r="A149" s="7"/>
      <c r="B149" s="70" t="s">
        <v>81</v>
      </c>
      <c r="C149" s="70" t="s">
        <v>90</v>
      </c>
      <c r="D149" s="120" t="s">
        <v>387</v>
      </c>
      <c r="E149" s="70" t="s">
        <v>371</v>
      </c>
      <c r="F149" s="159">
        <v>1</v>
      </c>
      <c r="G149" s="160">
        <v>140</v>
      </c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154">
        <f t="shared" si="6"/>
        <v>0</v>
      </c>
      <c r="Y149" s="155">
        <f t="shared" si="7"/>
        <v>0</v>
      </c>
    </row>
    <row r="150" spans="1:25" s="6" customFormat="1" ht="24" customHeight="1" x14ac:dyDescent="0.45">
      <c r="A150" s="7"/>
      <c r="B150" s="71" t="s">
        <v>81</v>
      </c>
      <c r="C150" s="71" t="s">
        <v>375</v>
      </c>
      <c r="D150" s="119" t="s">
        <v>413</v>
      </c>
      <c r="E150" s="71" t="s">
        <v>371</v>
      </c>
      <c r="F150" s="161">
        <v>1</v>
      </c>
      <c r="G150" s="162">
        <v>200</v>
      </c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280"/>
      <c r="V150" s="281"/>
      <c r="W150" s="282"/>
      <c r="X150" s="154">
        <f t="shared" si="6"/>
        <v>0</v>
      </c>
      <c r="Y150" s="155">
        <f t="shared" si="7"/>
        <v>0</v>
      </c>
    </row>
    <row r="151" spans="1:25" s="6" customFormat="1" ht="24" customHeight="1" x14ac:dyDescent="0.45">
      <c r="A151" s="7"/>
      <c r="B151" s="70" t="s">
        <v>81</v>
      </c>
      <c r="C151" s="70" t="s">
        <v>376</v>
      </c>
      <c r="D151" s="120" t="s">
        <v>413</v>
      </c>
      <c r="E151" s="70" t="s">
        <v>371</v>
      </c>
      <c r="F151" s="159">
        <v>1</v>
      </c>
      <c r="G151" s="160">
        <v>220</v>
      </c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283"/>
      <c r="V151" s="284"/>
      <c r="W151" s="285"/>
      <c r="X151" s="154">
        <f t="shared" si="6"/>
        <v>0</v>
      </c>
      <c r="Y151" s="155">
        <f t="shared" si="7"/>
        <v>0</v>
      </c>
    </row>
    <row r="152" spans="1:25" s="6" customFormat="1" ht="24" customHeight="1" x14ac:dyDescent="0.45">
      <c r="A152" s="7"/>
      <c r="B152" s="124" t="s">
        <v>81</v>
      </c>
      <c r="C152" s="124" t="s">
        <v>377</v>
      </c>
      <c r="D152" s="121" t="s">
        <v>413</v>
      </c>
      <c r="E152" s="124" t="s">
        <v>371</v>
      </c>
      <c r="F152" s="164">
        <v>1</v>
      </c>
      <c r="G152" s="165">
        <v>240</v>
      </c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286"/>
      <c r="V152" s="287"/>
      <c r="W152" s="288"/>
      <c r="X152" s="166">
        <f t="shared" si="6"/>
        <v>0</v>
      </c>
      <c r="Y152" s="167">
        <f t="shared" si="7"/>
        <v>0</v>
      </c>
    </row>
    <row r="153" spans="1:25" s="6" customFormat="1" ht="15.75" customHeight="1" x14ac:dyDescent="0.5">
      <c r="A153" s="7"/>
      <c r="B153" s="17"/>
      <c r="C153" s="17"/>
      <c r="D153" s="17"/>
      <c r="E153" s="18"/>
      <c r="F153" s="7"/>
      <c r="G153" s="19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4"/>
      <c r="Y153" s="15"/>
    </row>
    <row r="154" spans="1:25" s="6" customFormat="1" ht="15.75" x14ac:dyDescent="0.5">
      <c r="A154" s="7"/>
      <c r="B154" s="17"/>
      <c r="C154" s="17"/>
      <c r="D154" s="17"/>
      <c r="E154" s="18"/>
      <c r="F154" s="20"/>
      <c r="G154" s="21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4"/>
      <c r="Y154" s="15"/>
    </row>
    <row r="155" spans="1:25" s="6" customFormat="1" ht="15.75" customHeight="1" x14ac:dyDescent="0.45">
      <c r="A155" s="7"/>
      <c r="B155" s="7"/>
      <c r="C155" s="7"/>
      <c r="D155" s="7"/>
      <c r="E155" s="11"/>
      <c r="F155" s="7"/>
      <c r="G155" s="7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4"/>
      <c r="Y155" s="15"/>
    </row>
    <row r="156" spans="1:25" s="6" customFormat="1" ht="15.75" x14ac:dyDescent="0.5">
      <c r="A156" s="7"/>
      <c r="B156" s="8"/>
      <c r="C156" s="8"/>
      <c r="D156" s="17"/>
      <c r="E156" s="18"/>
      <c r="F156" s="10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4"/>
      <c r="Y156" s="15"/>
    </row>
    <row r="157" spans="1:25" s="6" customFormat="1" ht="15.75" x14ac:dyDescent="0.5">
      <c r="A157" s="7"/>
      <c r="B157" s="8"/>
      <c r="C157" s="8"/>
      <c r="D157" s="17"/>
      <c r="E157" s="18"/>
      <c r="F157" s="10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4"/>
      <c r="Y157" s="15"/>
    </row>
    <row r="158" spans="1:25" s="6" customFormat="1" ht="15.75" x14ac:dyDescent="0.5">
      <c r="A158" s="7"/>
      <c r="B158" s="8"/>
      <c r="C158" s="8"/>
      <c r="D158" s="17"/>
      <c r="E158" s="18"/>
      <c r="F158" s="10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4"/>
      <c r="Y158" s="15"/>
    </row>
    <row r="159" spans="1:25" s="6" customFormat="1" ht="15.75" x14ac:dyDescent="0.5">
      <c r="A159" s="7"/>
      <c r="B159" s="8"/>
      <c r="C159" s="8"/>
      <c r="D159" s="17"/>
      <c r="E159" s="18"/>
      <c r="F159" s="10"/>
      <c r="G159" s="12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4"/>
      <c r="Y159" s="15"/>
    </row>
    <row r="160" spans="1:25" s="6" customFormat="1" ht="15.75" x14ac:dyDescent="0.5">
      <c r="A160" s="7"/>
      <c r="B160" s="8"/>
      <c r="C160" s="8"/>
      <c r="D160" s="17"/>
      <c r="E160" s="18"/>
      <c r="F160" s="10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4"/>
      <c r="Y160" s="15"/>
    </row>
    <row r="161" spans="1:25" s="6" customFormat="1" ht="15.75" customHeight="1" x14ac:dyDescent="0.5">
      <c r="A161" s="7"/>
      <c r="B161" s="8"/>
      <c r="C161" s="8"/>
      <c r="D161" s="17"/>
      <c r="E161" s="18"/>
      <c r="F161" s="10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4"/>
      <c r="Y161" s="15"/>
    </row>
    <row r="162" spans="1:25" s="6" customFormat="1" ht="15.75" customHeight="1" x14ac:dyDescent="0.5">
      <c r="A162" s="7"/>
      <c r="B162" s="8"/>
      <c r="C162" s="8"/>
      <c r="D162" s="17"/>
      <c r="E162" s="18"/>
      <c r="F162" s="10"/>
      <c r="G162" s="12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4"/>
      <c r="Y162" s="15"/>
    </row>
    <row r="163" spans="1:25" s="6" customFormat="1" ht="15.75" customHeight="1" x14ac:dyDescent="0.5">
      <c r="A163" s="7"/>
      <c r="B163" s="8"/>
      <c r="C163" s="8"/>
      <c r="D163" s="17"/>
      <c r="E163" s="18"/>
      <c r="F163" s="10"/>
      <c r="G163" s="12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4"/>
      <c r="Y163" s="15"/>
    </row>
    <row r="164" spans="1:25" s="6" customFormat="1" ht="15.75" customHeight="1" x14ac:dyDescent="0.5">
      <c r="A164" s="7"/>
      <c r="B164" s="8"/>
      <c r="C164" s="8"/>
      <c r="D164" s="17"/>
      <c r="E164" s="18"/>
      <c r="F164" s="10"/>
      <c r="G164" s="12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4"/>
      <c r="Y164" s="15"/>
    </row>
    <row r="165" spans="1:25" s="6" customFormat="1" ht="15.75" customHeight="1" x14ac:dyDescent="0.5">
      <c r="A165" s="7"/>
      <c r="B165" s="8"/>
      <c r="C165" s="8"/>
      <c r="D165" s="17"/>
      <c r="E165" s="18"/>
      <c r="F165" s="10"/>
      <c r="G165" s="12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4"/>
      <c r="Y165" s="15"/>
    </row>
    <row r="166" spans="1:25" s="6" customFormat="1" ht="15.75" x14ac:dyDescent="0.5">
      <c r="A166" s="7"/>
      <c r="B166" s="8"/>
      <c r="C166" s="8"/>
      <c r="D166" s="17"/>
      <c r="E166" s="18"/>
      <c r="F166" s="10"/>
      <c r="G166" s="12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4"/>
      <c r="Y166" s="15"/>
    </row>
    <row r="167" spans="1:25" s="6" customFormat="1" ht="15.75" customHeight="1" x14ac:dyDescent="0.5">
      <c r="A167" s="7"/>
      <c r="B167" s="8"/>
      <c r="C167" s="8"/>
      <c r="D167" s="17"/>
      <c r="E167" s="18"/>
      <c r="F167" s="10"/>
      <c r="G167" s="12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4"/>
      <c r="Y167" s="15"/>
    </row>
    <row r="168" spans="1:25" s="6" customFormat="1" x14ac:dyDescent="0.45">
      <c r="A168" s="7"/>
      <c r="B168" s="7"/>
      <c r="C168" s="7"/>
      <c r="D168" s="7"/>
      <c r="E168" s="11"/>
      <c r="F168" s="7"/>
      <c r="G168" s="7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4"/>
      <c r="Y168" s="15"/>
    </row>
    <row r="169" spans="1:25" s="6" customFormat="1" ht="16.149999999999999" customHeight="1" x14ac:dyDescent="0.5">
      <c r="A169" s="7"/>
      <c r="B169" s="8"/>
      <c r="C169" s="8"/>
      <c r="D169" s="8"/>
      <c r="E169" s="9"/>
      <c r="F169" s="10"/>
      <c r="G169" s="12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4"/>
      <c r="Y169" s="15"/>
    </row>
    <row r="170" spans="1:25" s="6" customFormat="1" x14ac:dyDescent="0.45">
      <c r="A170" s="7"/>
      <c r="B170" s="7"/>
      <c r="C170" s="7"/>
      <c r="D170" s="7"/>
      <c r="E170" s="11"/>
      <c r="F170" s="7"/>
      <c r="G170" s="7"/>
      <c r="H170" s="17"/>
      <c r="I170" s="17"/>
      <c r="J170" s="17"/>
      <c r="K170" s="17"/>
      <c r="L170" s="17"/>
      <c r="M170" s="19"/>
      <c r="N170" s="19"/>
      <c r="O170" s="19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s="6" customFormat="1" x14ac:dyDescent="0.4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s="6" customFormat="1" x14ac:dyDescent="0.4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s="6" customFormat="1" x14ac:dyDescent="0.4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s="6" customFormat="1" x14ac:dyDescent="0.4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s="6" customFormat="1" x14ac:dyDescent="0.4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s="6" customFormat="1" x14ac:dyDescent="0.4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s="6" customFormat="1" x14ac:dyDescent="0.4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s="6" customFormat="1" x14ac:dyDescent="0.4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s="6" customFormat="1" x14ac:dyDescent="0.4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s="6" customFormat="1" x14ac:dyDescent="0.4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s="6" customFormat="1" x14ac:dyDescent="0.4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s="6" customFormat="1" x14ac:dyDescent="0.4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s="6" customFormat="1" x14ac:dyDescent="0.4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s="6" customFormat="1" x14ac:dyDescent="0.4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s="6" customFormat="1" x14ac:dyDescent="0.4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s="6" customFormat="1" x14ac:dyDescent="0.4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s="6" customFormat="1" x14ac:dyDescent="0.4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s="6" customFormat="1" x14ac:dyDescent="0.4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s="6" customFormat="1" x14ac:dyDescent="0.4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s="6" customFormat="1" x14ac:dyDescent="0.4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s="6" customFormat="1" x14ac:dyDescent="0.4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s="6" customFormat="1" x14ac:dyDescent="0.4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s="6" customFormat="1" x14ac:dyDescent="0.4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s="6" customFormat="1" x14ac:dyDescent="0.4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s="6" customFormat="1" x14ac:dyDescent="0.4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s="6" customFormat="1" x14ac:dyDescent="0.4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s="6" customFormat="1" x14ac:dyDescent="0.4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s="6" customFormat="1" x14ac:dyDescent="0.4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s="6" customFormat="1" x14ac:dyDescent="0.4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s="6" customFormat="1" x14ac:dyDescent="0.4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s="6" customFormat="1" x14ac:dyDescent="0.4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s="6" customFormat="1" x14ac:dyDescent="0.4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s="6" customFormat="1" x14ac:dyDescent="0.4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s="6" customFormat="1" x14ac:dyDescent="0.4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s="6" customFormat="1" x14ac:dyDescent="0.4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s="6" customFormat="1" x14ac:dyDescent="0.4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s="6" customFormat="1" x14ac:dyDescent="0.4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s="6" customFormat="1" x14ac:dyDescent="0.4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s="6" customFormat="1" x14ac:dyDescent="0.4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s="6" customFormat="1" x14ac:dyDescent="0.4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s="6" customFormat="1" x14ac:dyDescent="0.4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s="6" customFormat="1" x14ac:dyDescent="0.4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s="6" customFormat="1" x14ac:dyDescent="0.4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s="6" customFormat="1" x14ac:dyDescent="0.4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s="6" customFormat="1" x14ac:dyDescent="0.4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s="6" customFormat="1" x14ac:dyDescent="0.4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s="6" customFormat="1" x14ac:dyDescent="0.4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s="6" customFormat="1" x14ac:dyDescent="0.4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s="6" customFormat="1" x14ac:dyDescent="0.4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s="6" customFormat="1" x14ac:dyDescent="0.4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s="6" customFormat="1" x14ac:dyDescent="0.4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s="6" customFormat="1" x14ac:dyDescent="0.4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s="6" customFormat="1" x14ac:dyDescent="0.4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s="6" customFormat="1" x14ac:dyDescent="0.4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s="6" customFormat="1" x14ac:dyDescent="0.4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s="6" customFormat="1" x14ac:dyDescent="0.4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s="6" customFormat="1" x14ac:dyDescent="0.4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s="6" customFormat="1" x14ac:dyDescent="0.4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s="6" customFormat="1" x14ac:dyDescent="0.4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s="6" customFormat="1" x14ac:dyDescent="0.4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s="6" customFormat="1" x14ac:dyDescent="0.4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s="6" customFormat="1" x14ac:dyDescent="0.4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s="6" customFormat="1" x14ac:dyDescent="0.4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s="6" customFormat="1" x14ac:dyDescent="0.4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s="6" customFormat="1" x14ac:dyDescent="0.45"/>
    <row r="236" spans="1:25" s="6" customFormat="1" x14ac:dyDescent="0.45"/>
    <row r="237" spans="1:25" s="6" customFormat="1" x14ac:dyDescent="0.45"/>
    <row r="238" spans="1:25" s="6" customFormat="1" x14ac:dyDescent="0.45"/>
    <row r="239" spans="1:25" s="6" customFormat="1" x14ac:dyDescent="0.45"/>
    <row r="240" spans="1:25" s="6" customFormat="1" x14ac:dyDescent="0.45"/>
    <row r="241" s="6" customFormat="1" x14ac:dyDescent="0.45"/>
    <row r="242" s="6" customFormat="1" x14ac:dyDescent="0.45"/>
    <row r="243" s="6" customFormat="1" x14ac:dyDescent="0.45"/>
    <row r="244" s="6" customFormat="1" x14ac:dyDescent="0.45"/>
    <row r="245" s="6" customFormat="1" x14ac:dyDescent="0.45"/>
    <row r="246" s="6" customFormat="1" x14ac:dyDescent="0.45"/>
    <row r="247" s="6" customFormat="1" x14ac:dyDescent="0.45"/>
    <row r="248" s="6" customFormat="1" x14ac:dyDescent="0.45"/>
    <row r="249" s="6" customFormat="1" x14ac:dyDescent="0.45"/>
    <row r="250" s="6" customFormat="1" x14ac:dyDescent="0.45"/>
    <row r="251" s="6" customFormat="1" x14ac:dyDescent="0.45"/>
    <row r="252" s="6" customFormat="1" x14ac:dyDescent="0.45"/>
    <row r="253" s="6" customFormat="1" x14ac:dyDescent="0.45"/>
    <row r="254" s="6" customFormat="1" x14ac:dyDescent="0.45"/>
    <row r="255" s="6" customFormat="1" x14ac:dyDescent="0.45"/>
    <row r="256" s="6" customFormat="1" x14ac:dyDescent="0.45"/>
    <row r="257" s="6" customFormat="1" x14ac:dyDescent="0.45"/>
    <row r="258" s="6" customFormat="1" x14ac:dyDescent="0.45"/>
    <row r="259" s="6" customFormat="1" x14ac:dyDescent="0.45"/>
    <row r="260" s="6" customFormat="1" x14ac:dyDescent="0.45"/>
    <row r="261" s="6" customFormat="1" x14ac:dyDescent="0.45"/>
    <row r="262" s="6" customFormat="1" x14ac:dyDescent="0.45"/>
    <row r="263" s="6" customFormat="1" x14ac:dyDescent="0.45"/>
    <row r="264" s="6" customFormat="1" x14ac:dyDescent="0.45"/>
    <row r="265" s="6" customFormat="1" x14ac:dyDescent="0.45"/>
    <row r="266" s="6" customFormat="1" x14ac:dyDescent="0.45"/>
    <row r="267" s="6" customFormat="1" x14ac:dyDescent="0.45"/>
    <row r="268" s="6" customFormat="1" x14ac:dyDescent="0.45"/>
    <row r="269" s="6" customFormat="1" x14ac:dyDescent="0.45"/>
    <row r="270" s="6" customFormat="1" x14ac:dyDescent="0.45"/>
    <row r="271" s="6" customFormat="1" x14ac:dyDescent="0.45"/>
    <row r="272" s="6" customFormat="1" x14ac:dyDescent="0.45"/>
    <row r="273" s="6" customFormat="1" x14ac:dyDescent="0.45"/>
    <row r="274" s="6" customFormat="1" x14ac:dyDescent="0.45"/>
    <row r="275" s="6" customFormat="1" x14ac:dyDescent="0.45"/>
    <row r="276" s="6" customFormat="1" x14ac:dyDescent="0.45"/>
    <row r="277" s="6" customFormat="1" x14ac:dyDescent="0.45"/>
    <row r="278" s="6" customFormat="1" x14ac:dyDescent="0.45"/>
    <row r="279" s="6" customFormat="1" x14ac:dyDescent="0.45"/>
    <row r="280" s="6" customFormat="1" x14ac:dyDescent="0.45"/>
    <row r="281" s="6" customFormat="1" x14ac:dyDescent="0.45"/>
    <row r="282" s="6" customFormat="1" x14ac:dyDescent="0.45"/>
    <row r="283" s="6" customFormat="1" x14ac:dyDescent="0.45"/>
    <row r="284" s="6" customFormat="1" x14ac:dyDescent="0.45"/>
    <row r="285" s="6" customFormat="1" x14ac:dyDescent="0.45"/>
    <row r="286" s="6" customFormat="1" x14ac:dyDescent="0.45"/>
    <row r="287" s="6" customFormat="1" x14ac:dyDescent="0.45"/>
    <row r="288" s="6" customFormat="1" x14ac:dyDescent="0.45"/>
    <row r="289" s="6" customFormat="1" x14ac:dyDescent="0.45"/>
    <row r="290" s="6" customFormat="1" x14ac:dyDescent="0.45"/>
    <row r="291" s="6" customFormat="1" x14ac:dyDescent="0.45"/>
    <row r="292" s="6" customFormat="1" x14ac:dyDescent="0.45"/>
    <row r="293" s="6" customFormat="1" x14ac:dyDescent="0.45"/>
    <row r="294" s="6" customFormat="1" x14ac:dyDescent="0.45"/>
    <row r="295" s="6" customFormat="1" x14ac:dyDescent="0.45"/>
    <row r="296" s="6" customFormat="1" x14ac:dyDescent="0.45"/>
    <row r="297" s="6" customFormat="1" x14ac:dyDescent="0.45"/>
    <row r="298" s="6" customFormat="1" x14ac:dyDescent="0.45"/>
    <row r="299" s="6" customFormat="1" x14ac:dyDescent="0.45"/>
    <row r="300" s="6" customFormat="1" x14ac:dyDescent="0.45"/>
    <row r="301" s="6" customFormat="1" x14ac:dyDescent="0.45"/>
    <row r="302" s="6" customFormat="1" x14ac:dyDescent="0.45"/>
    <row r="303" s="6" customFormat="1" x14ac:dyDescent="0.45"/>
    <row r="304" s="6" customFormat="1" x14ac:dyDescent="0.45"/>
    <row r="305" s="6" customFormat="1" x14ac:dyDescent="0.45"/>
    <row r="306" s="6" customFormat="1" x14ac:dyDescent="0.45"/>
    <row r="307" s="6" customFormat="1" x14ac:dyDescent="0.45"/>
    <row r="308" s="6" customFormat="1" x14ac:dyDescent="0.45"/>
    <row r="309" s="6" customFormat="1" x14ac:dyDescent="0.45"/>
    <row r="310" s="6" customFormat="1" x14ac:dyDescent="0.45"/>
    <row r="311" s="6" customFormat="1" x14ac:dyDescent="0.45"/>
    <row r="312" s="6" customFormat="1" x14ac:dyDescent="0.45"/>
    <row r="313" s="6" customFormat="1" x14ac:dyDescent="0.45"/>
    <row r="314" s="6" customFormat="1" x14ac:dyDescent="0.45"/>
    <row r="315" s="6" customFormat="1" x14ac:dyDescent="0.45"/>
    <row r="316" s="6" customFormat="1" x14ac:dyDescent="0.45"/>
    <row r="317" s="6" customFormat="1" x14ac:dyDescent="0.45"/>
    <row r="318" s="6" customFormat="1" x14ac:dyDescent="0.45"/>
    <row r="319" s="6" customFormat="1" x14ac:dyDescent="0.45"/>
    <row r="320" s="6" customFormat="1" x14ac:dyDescent="0.45"/>
    <row r="321" s="6" customFormat="1" x14ac:dyDescent="0.45"/>
    <row r="322" s="6" customFormat="1" x14ac:dyDescent="0.45"/>
    <row r="323" s="6" customFormat="1" x14ac:dyDescent="0.45"/>
    <row r="324" s="6" customFormat="1" x14ac:dyDescent="0.45"/>
    <row r="325" s="6" customFormat="1" x14ac:dyDescent="0.45"/>
    <row r="326" s="6" customFormat="1" x14ac:dyDescent="0.45"/>
    <row r="327" s="6" customFormat="1" x14ac:dyDescent="0.45"/>
    <row r="328" s="6" customFormat="1" x14ac:dyDescent="0.45"/>
    <row r="329" s="6" customFormat="1" x14ac:dyDescent="0.45"/>
    <row r="330" s="6" customFormat="1" x14ac:dyDescent="0.45"/>
    <row r="331" s="6" customFormat="1" x14ac:dyDescent="0.45"/>
    <row r="332" s="6" customFormat="1" x14ac:dyDescent="0.45"/>
    <row r="333" s="6" customFormat="1" x14ac:dyDescent="0.45"/>
    <row r="334" s="6" customFormat="1" x14ac:dyDescent="0.45"/>
    <row r="335" s="6" customFormat="1" x14ac:dyDescent="0.45"/>
    <row r="336" s="6" customFormat="1" x14ac:dyDescent="0.45"/>
    <row r="337" s="6" customFormat="1" x14ac:dyDescent="0.45"/>
    <row r="338" s="6" customFormat="1" x14ac:dyDescent="0.45"/>
    <row r="339" s="6" customFormat="1" x14ac:dyDescent="0.45"/>
    <row r="340" s="6" customFormat="1" x14ac:dyDescent="0.45"/>
    <row r="341" s="6" customFormat="1" x14ac:dyDescent="0.45"/>
    <row r="342" s="6" customFormat="1" x14ac:dyDescent="0.45"/>
    <row r="343" s="6" customFormat="1" x14ac:dyDescent="0.45"/>
    <row r="344" s="6" customFormat="1" x14ac:dyDescent="0.45"/>
    <row r="345" s="6" customFormat="1" x14ac:dyDescent="0.45"/>
    <row r="346" s="6" customFormat="1" x14ac:dyDescent="0.45"/>
    <row r="347" s="6" customFormat="1" x14ac:dyDescent="0.45"/>
    <row r="348" s="6" customFormat="1" x14ac:dyDescent="0.45"/>
    <row r="349" s="6" customFormat="1" x14ac:dyDescent="0.45"/>
    <row r="350" s="6" customFormat="1" x14ac:dyDescent="0.45"/>
    <row r="351" s="6" customFormat="1" x14ac:dyDescent="0.45"/>
    <row r="352" s="6" customFormat="1" x14ac:dyDescent="0.45"/>
    <row r="353" s="6" customFormat="1" x14ac:dyDescent="0.45"/>
    <row r="354" s="6" customFormat="1" x14ac:dyDescent="0.45"/>
    <row r="355" s="6" customFormat="1" x14ac:dyDescent="0.45"/>
    <row r="356" s="6" customFormat="1" x14ac:dyDescent="0.45"/>
    <row r="357" s="6" customFormat="1" x14ac:dyDescent="0.45"/>
    <row r="358" s="6" customFormat="1" x14ac:dyDescent="0.45"/>
    <row r="359" s="6" customFormat="1" x14ac:dyDescent="0.45"/>
    <row r="360" s="6" customFormat="1" x14ac:dyDescent="0.45"/>
    <row r="361" s="6" customFormat="1" x14ac:dyDescent="0.45"/>
    <row r="362" s="6" customFormat="1" x14ac:dyDescent="0.45"/>
    <row r="363" s="6" customFormat="1" x14ac:dyDescent="0.45"/>
    <row r="364" s="6" customFormat="1" x14ac:dyDescent="0.45"/>
    <row r="365" s="6" customFormat="1" x14ac:dyDescent="0.45"/>
    <row r="366" s="6" customFormat="1" x14ac:dyDescent="0.45"/>
    <row r="367" s="6" customFormat="1" x14ac:dyDescent="0.45"/>
    <row r="368" s="6" customFormat="1" x14ac:dyDescent="0.45"/>
    <row r="369" s="6" customFormat="1" x14ac:dyDescent="0.45"/>
    <row r="370" s="6" customFormat="1" x14ac:dyDescent="0.45"/>
    <row r="371" s="6" customFormat="1" x14ac:dyDescent="0.45"/>
    <row r="372" s="6" customFormat="1" x14ac:dyDescent="0.45"/>
    <row r="373" s="6" customFormat="1" x14ac:dyDescent="0.45"/>
    <row r="374" s="6" customFormat="1" x14ac:dyDescent="0.45"/>
    <row r="375" s="6" customFormat="1" x14ac:dyDescent="0.45"/>
    <row r="376" s="6" customFormat="1" x14ac:dyDescent="0.45"/>
    <row r="377" s="6" customFormat="1" x14ac:dyDescent="0.45"/>
    <row r="378" s="6" customFormat="1" x14ac:dyDescent="0.45"/>
    <row r="379" s="6" customFormat="1" x14ac:dyDescent="0.45"/>
    <row r="380" s="6" customFormat="1" x14ac:dyDescent="0.45"/>
    <row r="381" s="6" customFormat="1" x14ac:dyDescent="0.45"/>
    <row r="382" s="6" customFormat="1" x14ac:dyDescent="0.45"/>
    <row r="383" s="6" customFormat="1" x14ac:dyDescent="0.45"/>
    <row r="384" s="6" customFormat="1" x14ac:dyDescent="0.45"/>
    <row r="385" s="6" customFormat="1" x14ac:dyDescent="0.45"/>
    <row r="386" s="6" customFormat="1" x14ac:dyDescent="0.45"/>
    <row r="387" s="6" customFormat="1" x14ac:dyDescent="0.45"/>
    <row r="388" s="6" customFormat="1" x14ac:dyDescent="0.45"/>
    <row r="389" s="6" customFormat="1" x14ac:dyDescent="0.45"/>
    <row r="390" s="6" customFormat="1" x14ac:dyDescent="0.45"/>
    <row r="391" s="6" customFormat="1" x14ac:dyDescent="0.45"/>
    <row r="392" s="6" customFormat="1" x14ac:dyDescent="0.45"/>
    <row r="393" s="6" customFormat="1" x14ac:dyDescent="0.45"/>
    <row r="394" s="6" customFormat="1" x14ac:dyDescent="0.45"/>
  </sheetData>
  <mergeCells count="36">
    <mergeCell ref="B8:G8"/>
    <mergeCell ref="H8:T8"/>
    <mergeCell ref="X8:Y8"/>
    <mergeCell ref="B9:B10"/>
    <mergeCell ref="D9:D10"/>
    <mergeCell ref="E9:E10"/>
    <mergeCell ref="F9:F10"/>
    <mergeCell ref="G9:G10"/>
    <mergeCell ref="H9:H10"/>
    <mergeCell ref="Q9:Q10"/>
    <mergeCell ref="U9:W9"/>
    <mergeCell ref="C9:C10"/>
    <mergeCell ref="A114:A116"/>
    <mergeCell ref="A119:A124"/>
    <mergeCell ref="O9:O10"/>
    <mergeCell ref="P9:P10"/>
    <mergeCell ref="I9:I10"/>
    <mergeCell ref="J9:J10"/>
    <mergeCell ref="K9:K10"/>
    <mergeCell ref="L9:L10"/>
    <mergeCell ref="M9:M10"/>
    <mergeCell ref="N9:N10"/>
    <mergeCell ref="U150:W152"/>
    <mergeCell ref="Y9:Y10"/>
    <mergeCell ref="R9:R10"/>
    <mergeCell ref="S9:S10"/>
    <mergeCell ref="T9:T10"/>
    <mergeCell ref="X9:X10"/>
    <mergeCell ref="U22:W43"/>
    <mergeCell ref="U45:W66"/>
    <mergeCell ref="U94:W94"/>
    <mergeCell ref="U80:W80"/>
    <mergeCell ref="U44:W44"/>
    <mergeCell ref="U21:W21"/>
    <mergeCell ref="U95:W107"/>
    <mergeCell ref="U81:W93"/>
  </mergeCells>
  <phoneticPr fontId="12" type="noConversion"/>
  <conditionalFormatting sqref="B11:Y12 E13:Y13 B13:D20 E14:W20 X14:Y43 B21:U21 X45:Y67 B67:G67 B69:Y79 X81:Y93 B95:T107 X95:Y168 B108:G108 B109:W117 B117:B139 D118:G118 C118:C134 D119:W134 C135:W139 B140:G140 B141:W142 D143:W143 B143:C152 E144:W144 D144:D152 E145:G145 E146:W149 E150:U150 E151:T152 B153:W154 B155:G155 B156:W167 B168:G168 B169:Y496 B22:T43 B45:T66 B81:T93">
    <cfRule type="expression" dxfId="3" priority="2" stopIfTrue="1">
      <formula>AND(ROW()&gt;11,ROW()&lt;153,MOD(ROW(),2)=0)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4E60-AE24-465D-9D92-8D6232A3BD3F}">
  <sheetPr>
    <tabColor rgb="FFC00000"/>
  </sheetPr>
  <dimension ref="A1:AO280"/>
  <sheetViews>
    <sheetView zoomScale="104" zoomScaleNormal="96" workbookViewId="0">
      <pane ySplit="10" topLeftCell="A11" activePane="bottomLeft" state="frozen"/>
      <selection pane="bottomLeft" activeCell="E11" sqref="E11"/>
    </sheetView>
  </sheetViews>
  <sheetFormatPr baseColWidth="10" defaultColWidth="10.59765625" defaultRowHeight="14.25" x14ac:dyDescent="0.45"/>
  <cols>
    <col min="1" max="1" width="5.59765625" style="1" customWidth="1"/>
    <col min="2" max="2" width="31.86328125" style="1" customWidth="1"/>
    <col min="3" max="3" width="14.59765625" style="1" customWidth="1"/>
    <col min="4" max="4" width="13.265625" style="1" customWidth="1"/>
    <col min="5" max="12" width="8.73046875" style="1" customWidth="1"/>
    <col min="13" max="13" width="14.73046875" style="1" customWidth="1"/>
    <col min="14" max="14" width="15.3984375" style="1" customWidth="1"/>
    <col min="15" max="16384" width="10.59765625" style="1"/>
  </cols>
  <sheetData>
    <row r="1" spans="1:41" s="2" customFormat="1" x14ac:dyDescent="0.45"/>
    <row r="2" spans="1:41" s="2" customFormat="1" x14ac:dyDescent="0.45"/>
    <row r="3" spans="1:41" s="2" customFormat="1" x14ac:dyDescent="0.45"/>
    <row r="4" spans="1:41" s="2" customFormat="1" x14ac:dyDescent="0.45"/>
    <row r="5" spans="1:41" s="2" customFormat="1" x14ac:dyDescent="0.45"/>
    <row r="6" spans="1:41" s="2" customFormat="1" ht="21" x14ac:dyDescent="0.65">
      <c r="B6" s="4" t="s">
        <v>305</v>
      </c>
      <c r="C6" s="3"/>
      <c r="D6" s="139" t="s">
        <v>304</v>
      </c>
    </row>
    <row r="7" spans="1:41" s="2" customFormat="1" ht="21" customHeight="1" x14ac:dyDescent="0.65">
      <c r="A7" s="3"/>
      <c r="B7" s="3"/>
      <c r="C7" s="3"/>
      <c r="D7" s="3"/>
    </row>
    <row r="8" spans="1:41" s="2" customFormat="1" ht="35.1" customHeight="1" x14ac:dyDescent="0.45">
      <c r="B8" s="324" t="s">
        <v>298</v>
      </c>
      <c r="C8" s="326"/>
      <c r="D8" s="327"/>
      <c r="E8" s="328" t="s">
        <v>299</v>
      </c>
      <c r="F8" s="329"/>
      <c r="G8" s="329"/>
      <c r="H8" s="329"/>
      <c r="I8" s="329"/>
      <c r="J8" s="392" t="s">
        <v>303</v>
      </c>
      <c r="K8" s="356"/>
      <c r="L8" s="357"/>
      <c r="M8" s="330" t="s">
        <v>257</v>
      </c>
      <c r="N8" s="331"/>
      <c r="O8" s="5"/>
    </row>
    <row r="9" spans="1:41" ht="18" customHeight="1" x14ac:dyDescent="0.45">
      <c r="A9" s="2"/>
      <c r="B9" s="332" t="s">
        <v>3</v>
      </c>
      <c r="C9" s="336" t="s">
        <v>309</v>
      </c>
      <c r="D9" s="338" t="s">
        <v>259</v>
      </c>
      <c r="E9" s="358" t="s">
        <v>287</v>
      </c>
      <c r="F9" s="347" t="s">
        <v>306</v>
      </c>
      <c r="G9" s="349" t="s">
        <v>307</v>
      </c>
      <c r="H9" s="351" t="s">
        <v>283</v>
      </c>
      <c r="I9" s="353" t="s">
        <v>279</v>
      </c>
      <c r="J9" s="345" t="s">
        <v>308</v>
      </c>
      <c r="K9" s="345" t="s">
        <v>308</v>
      </c>
      <c r="L9" s="345" t="s">
        <v>308</v>
      </c>
      <c r="M9" s="296" t="s">
        <v>309</v>
      </c>
      <c r="N9" s="289" t="s">
        <v>297</v>
      </c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9.950000000000003" customHeight="1" x14ac:dyDescent="0.45">
      <c r="A10" s="2"/>
      <c r="B10" s="333"/>
      <c r="C10" s="337"/>
      <c r="D10" s="339"/>
      <c r="E10" s="359"/>
      <c r="F10" s="348"/>
      <c r="G10" s="350"/>
      <c r="H10" s="352"/>
      <c r="I10" s="354"/>
      <c r="J10" s="346"/>
      <c r="K10" s="346"/>
      <c r="L10" s="346"/>
      <c r="M10" s="297"/>
      <c r="N10" s="290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s="6" customFormat="1" ht="24" customHeight="1" x14ac:dyDescent="0.45">
      <c r="A11" s="355"/>
      <c r="B11" s="24" t="s">
        <v>91</v>
      </c>
      <c r="C11" s="22">
        <v>1</v>
      </c>
      <c r="D11" s="23">
        <v>70</v>
      </c>
      <c r="E11" s="97"/>
      <c r="F11" s="97"/>
      <c r="G11" s="97"/>
      <c r="H11" s="97"/>
      <c r="I11" s="97"/>
      <c r="J11" s="97"/>
      <c r="K11" s="97"/>
      <c r="L11" s="97"/>
      <c r="M11" s="154">
        <f t="shared" ref="M11" si="0">SUM(E11:L11)*C11</f>
        <v>0</v>
      </c>
      <c r="N11" s="155">
        <f t="shared" ref="N11" si="1">SUM(E11:L11)*D11</f>
        <v>0</v>
      </c>
    </row>
    <row r="12" spans="1:41" s="6" customFormat="1" ht="24" customHeight="1" x14ac:dyDescent="0.45">
      <c r="A12" s="355"/>
      <c r="B12" s="25" t="s">
        <v>92</v>
      </c>
      <c r="C12" s="27">
        <v>1</v>
      </c>
      <c r="D12" s="26">
        <v>70</v>
      </c>
      <c r="E12" s="79"/>
      <c r="F12" s="79"/>
      <c r="G12" s="79"/>
      <c r="H12" s="79"/>
      <c r="I12" s="79"/>
      <c r="J12" s="97"/>
      <c r="K12" s="97"/>
      <c r="L12" s="97"/>
      <c r="M12" s="154">
        <f t="shared" ref="M12:M70" si="2">SUM(E12:L12)*C12</f>
        <v>0</v>
      </c>
      <c r="N12" s="155">
        <f t="shared" ref="N12:N70" si="3">SUM(E12:L12)*D12</f>
        <v>0</v>
      </c>
    </row>
    <row r="13" spans="1:41" s="6" customFormat="1" ht="24" customHeight="1" x14ac:dyDescent="0.45">
      <c r="A13" s="355"/>
      <c r="B13" s="24" t="s">
        <v>93</v>
      </c>
      <c r="C13" s="22">
        <v>1</v>
      </c>
      <c r="D13" s="23">
        <v>70</v>
      </c>
      <c r="E13" s="79"/>
      <c r="F13" s="79"/>
      <c r="G13" s="79"/>
      <c r="H13" s="79"/>
      <c r="I13" s="79"/>
      <c r="J13" s="97"/>
      <c r="K13" s="97"/>
      <c r="L13" s="97"/>
      <c r="M13" s="154">
        <f t="shared" si="2"/>
        <v>0</v>
      </c>
      <c r="N13" s="155">
        <f t="shared" si="3"/>
        <v>0</v>
      </c>
    </row>
    <row r="14" spans="1:41" s="6" customFormat="1" ht="24" customHeight="1" x14ac:dyDescent="0.45">
      <c r="A14" s="222"/>
      <c r="B14" s="24" t="s">
        <v>94</v>
      </c>
      <c r="C14" s="22">
        <v>1</v>
      </c>
      <c r="D14" s="23">
        <v>70</v>
      </c>
      <c r="E14" s="80"/>
      <c r="F14" s="97"/>
      <c r="G14" s="97"/>
      <c r="H14" s="97"/>
      <c r="I14" s="97"/>
      <c r="J14" s="97"/>
      <c r="K14" s="97"/>
      <c r="L14" s="97"/>
      <c r="M14" s="154">
        <f t="shared" si="2"/>
        <v>0</v>
      </c>
      <c r="N14" s="155">
        <f t="shared" si="3"/>
        <v>0</v>
      </c>
    </row>
    <row r="15" spans="1:41" s="6" customFormat="1" ht="24" customHeight="1" x14ac:dyDescent="0.45">
      <c r="A15" s="222"/>
      <c r="B15" s="24" t="s">
        <v>95</v>
      </c>
      <c r="C15" s="22">
        <v>1</v>
      </c>
      <c r="D15" s="23">
        <v>70</v>
      </c>
      <c r="E15" s="97"/>
      <c r="F15" s="97"/>
      <c r="G15" s="97"/>
      <c r="H15" s="97"/>
      <c r="I15" s="97"/>
      <c r="J15" s="97"/>
      <c r="K15" s="97"/>
      <c r="L15" s="97"/>
      <c r="M15" s="154">
        <f t="shared" si="2"/>
        <v>0</v>
      </c>
      <c r="N15" s="155">
        <f t="shared" si="3"/>
        <v>0</v>
      </c>
    </row>
    <row r="16" spans="1:41" s="6" customFormat="1" ht="24" customHeight="1" x14ac:dyDescent="0.45">
      <c r="A16" s="222"/>
      <c r="B16" s="24" t="s">
        <v>96</v>
      </c>
      <c r="C16" s="22">
        <v>1</v>
      </c>
      <c r="D16" s="23">
        <v>70</v>
      </c>
      <c r="E16" s="97"/>
      <c r="F16" s="97"/>
      <c r="G16" s="97"/>
      <c r="H16" s="97"/>
      <c r="I16" s="97"/>
      <c r="J16" s="97"/>
      <c r="K16" s="97"/>
      <c r="L16" s="97"/>
      <c r="M16" s="154">
        <f t="shared" si="2"/>
        <v>0</v>
      </c>
      <c r="N16" s="155">
        <f t="shared" si="3"/>
        <v>0</v>
      </c>
    </row>
    <row r="17" spans="1:14" s="6" customFormat="1" ht="24" customHeight="1" x14ac:dyDescent="0.45">
      <c r="A17" s="222"/>
      <c r="B17" s="24" t="s">
        <v>97</v>
      </c>
      <c r="C17" s="22">
        <v>1</v>
      </c>
      <c r="D17" s="23">
        <v>75</v>
      </c>
      <c r="E17" s="80"/>
      <c r="F17" s="97"/>
      <c r="G17" s="97"/>
      <c r="H17" s="97"/>
      <c r="I17" s="97"/>
      <c r="J17" s="97"/>
      <c r="K17" s="97"/>
      <c r="L17" s="97"/>
      <c r="M17" s="154">
        <f t="shared" si="2"/>
        <v>0</v>
      </c>
      <c r="N17" s="155">
        <f t="shared" si="3"/>
        <v>0</v>
      </c>
    </row>
    <row r="18" spans="1:14" s="6" customFormat="1" ht="24" customHeight="1" x14ac:dyDescent="0.45">
      <c r="A18" s="222"/>
      <c r="B18" s="24" t="s">
        <v>98</v>
      </c>
      <c r="C18" s="22">
        <v>1</v>
      </c>
      <c r="D18" s="23">
        <v>75</v>
      </c>
      <c r="E18" s="80"/>
      <c r="F18" s="97"/>
      <c r="G18" s="97"/>
      <c r="H18" s="97"/>
      <c r="I18" s="97"/>
      <c r="J18" s="97"/>
      <c r="K18" s="97"/>
      <c r="L18" s="97"/>
      <c r="M18" s="154">
        <f t="shared" si="2"/>
        <v>0</v>
      </c>
      <c r="N18" s="155">
        <f t="shared" si="3"/>
        <v>0</v>
      </c>
    </row>
    <row r="19" spans="1:14" s="6" customFormat="1" ht="24" customHeight="1" x14ac:dyDescent="0.45">
      <c r="A19" s="222"/>
      <c r="B19" s="24" t="s">
        <v>99</v>
      </c>
      <c r="C19" s="22">
        <v>1</v>
      </c>
      <c r="D19" s="23">
        <v>75</v>
      </c>
      <c r="E19" s="97"/>
      <c r="F19" s="97"/>
      <c r="G19" s="97"/>
      <c r="H19" s="97"/>
      <c r="I19" s="97"/>
      <c r="J19" s="97"/>
      <c r="K19" s="97"/>
      <c r="L19" s="97"/>
      <c r="M19" s="154">
        <f t="shared" si="2"/>
        <v>0</v>
      </c>
      <c r="N19" s="155">
        <f t="shared" si="3"/>
        <v>0</v>
      </c>
    </row>
    <row r="20" spans="1:14" s="6" customFormat="1" ht="24" customHeight="1" x14ac:dyDescent="0.45">
      <c r="A20" s="7"/>
      <c r="B20" s="24" t="s">
        <v>100</v>
      </c>
      <c r="C20" s="22">
        <v>1</v>
      </c>
      <c r="D20" s="23">
        <v>75</v>
      </c>
      <c r="E20" s="97"/>
      <c r="F20" s="97"/>
      <c r="G20" s="97"/>
      <c r="H20" s="97"/>
      <c r="I20" s="97"/>
      <c r="J20" s="97"/>
      <c r="K20" s="97"/>
      <c r="L20" s="97"/>
      <c r="M20" s="154">
        <f t="shared" si="2"/>
        <v>0</v>
      </c>
      <c r="N20" s="155">
        <f t="shared" si="3"/>
        <v>0</v>
      </c>
    </row>
    <row r="21" spans="1:14" s="6" customFormat="1" ht="24" customHeight="1" x14ac:dyDescent="0.45">
      <c r="A21" s="7"/>
      <c r="B21" s="24" t="s">
        <v>101</v>
      </c>
      <c r="C21" s="22">
        <v>1</v>
      </c>
      <c r="D21" s="23">
        <v>140</v>
      </c>
      <c r="E21" s="97"/>
      <c r="F21" s="97"/>
      <c r="G21" s="97"/>
      <c r="H21" s="97"/>
      <c r="I21" s="97"/>
      <c r="J21" s="97"/>
      <c r="K21" s="97"/>
      <c r="L21" s="97"/>
      <c r="M21" s="154">
        <f t="shared" si="2"/>
        <v>0</v>
      </c>
      <c r="N21" s="155">
        <f t="shared" si="3"/>
        <v>0</v>
      </c>
    </row>
    <row r="22" spans="1:14" s="6" customFormat="1" ht="24" customHeight="1" x14ac:dyDescent="0.45">
      <c r="A22" s="7"/>
      <c r="B22" s="24" t="s">
        <v>102</v>
      </c>
      <c r="C22" s="22">
        <v>1</v>
      </c>
      <c r="D22" s="23">
        <v>140</v>
      </c>
      <c r="E22" s="97"/>
      <c r="F22" s="97"/>
      <c r="G22" s="97"/>
      <c r="H22" s="97"/>
      <c r="I22" s="97"/>
      <c r="J22" s="97"/>
      <c r="K22" s="97"/>
      <c r="L22" s="97"/>
      <c r="M22" s="154">
        <f t="shared" si="2"/>
        <v>0</v>
      </c>
      <c r="N22" s="155">
        <f t="shared" si="3"/>
        <v>0</v>
      </c>
    </row>
    <row r="23" spans="1:14" s="6" customFormat="1" ht="24" customHeight="1" x14ac:dyDescent="0.45">
      <c r="A23" s="7"/>
      <c r="B23" s="24" t="s">
        <v>103</v>
      </c>
      <c r="C23" s="22">
        <v>1</v>
      </c>
      <c r="D23" s="23">
        <v>140</v>
      </c>
      <c r="E23" s="97"/>
      <c r="F23" s="97"/>
      <c r="G23" s="97"/>
      <c r="H23" s="97"/>
      <c r="I23" s="97"/>
      <c r="J23" s="97"/>
      <c r="K23" s="97"/>
      <c r="L23" s="97"/>
      <c r="M23" s="154">
        <f t="shared" si="2"/>
        <v>0</v>
      </c>
      <c r="N23" s="155">
        <f t="shared" si="3"/>
        <v>0</v>
      </c>
    </row>
    <row r="24" spans="1:14" s="6" customFormat="1" ht="24" customHeight="1" x14ac:dyDescent="0.45">
      <c r="A24" s="7"/>
      <c r="B24" s="24" t="s">
        <v>104</v>
      </c>
      <c r="C24" s="22">
        <v>1</v>
      </c>
      <c r="D24" s="23">
        <v>140</v>
      </c>
      <c r="E24" s="97"/>
      <c r="F24" s="97"/>
      <c r="G24" s="97"/>
      <c r="H24" s="97"/>
      <c r="I24" s="97"/>
      <c r="J24" s="97"/>
      <c r="K24" s="97"/>
      <c r="L24" s="97"/>
      <c r="M24" s="154">
        <f t="shared" si="2"/>
        <v>0</v>
      </c>
      <c r="N24" s="155">
        <f t="shared" si="3"/>
        <v>0</v>
      </c>
    </row>
    <row r="25" spans="1:14" s="6" customFormat="1" ht="24" customHeight="1" x14ac:dyDescent="0.45">
      <c r="A25" s="7"/>
      <c r="B25" s="25" t="s">
        <v>105</v>
      </c>
      <c r="C25" s="27">
        <v>1</v>
      </c>
      <c r="D25" s="26">
        <v>140</v>
      </c>
      <c r="E25" s="79"/>
      <c r="F25" s="79"/>
      <c r="G25" s="79"/>
      <c r="H25" s="79"/>
      <c r="I25" s="79"/>
      <c r="J25" s="97"/>
      <c r="K25" s="97"/>
      <c r="L25" s="97"/>
      <c r="M25" s="154">
        <f t="shared" si="2"/>
        <v>0</v>
      </c>
      <c r="N25" s="155">
        <f t="shared" si="3"/>
        <v>0</v>
      </c>
    </row>
    <row r="26" spans="1:14" s="6" customFormat="1" ht="24" customHeight="1" x14ac:dyDescent="0.45">
      <c r="A26" s="7"/>
      <c r="B26" s="24" t="s">
        <v>106</v>
      </c>
      <c r="C26" s="22">
        <v>1</v>
      </c>
      <c r="D26" s="23">
        <v>140</v>
      </c>
      <c r="E26" s="97"/>
      <c r="F26" s="97"/>
      <c r="G26" s="97"/>
      <c r="H26" s="97"/>
      <c r="I26" s="97"/>
      <c r="J26" s="97"/>
      <c r="K26" s="97"/>
      <c r="L26" s="97"/>
      <c r="M26" s="154">
        <f t="shared" si="2"/>
        <v>0</v>
      </c>
      <c r="N26" s="155">
        <f t="shared" si="3"/>
        <v>0</v>
      </c>
    </row>
    <row r="27" spans="1:14" s="6" customFormat="1" ht="24" customHeight="1" x14ac:dyDescent="0.45">
      <c r="A27" s="7"/>
      <c r="B27" s="24" t="s">
        <v>107</v>
      </c>
      <c r="C27" s="22">
        <v>1</v>
      </c>
      <c r="D27" s="23">
        <v>150</v>
      </c>
      <c r="E27" s="97"/>
      <c r="F27" s="97"/>
      <c r="G27" s="97"/>
      <c r="H27" s="97"/>
      <c r="I27" s="97"/>
      <c r="J27" s="97"/>
      <c r="K27" s="97"/>
      <c r="L27" s="97"/>
      <c r="M27" s="154">
        <f t="shared" si="2"/>
        <v>0</v>
      </c>
      <c r="N27" s="155">
        <f t="shared" si="3"/>
        <v>0</v>
      </c>
    </row>
    <row r="28" spans="1:14" s="6" customFormat="1" ht="24" customHeight="1" x14ac:dyDescent="0.45">
      <c r="A28" s="7"/>
      <c r="B28" s="24" t="s">
        <v>108</v>
      </c>
      <c r="C28" s="22">
        <v>1</v>
      </c>
      <c r="D28" s="23">
        <v>150</v>
      </c>
      <c r="E28" s="97"/>
      <c r="F28" s="97"/>
      <c r="G28" s="97"/>
      <c r="H28" s="97"/>
      <c r="I28" s="97"/>
      <c r="J28" s="97"/>
      <c r="K28" s="97"/>
      <c r="L28" s="97"/>
      <c r="M28" s="154">
        <f t="shared" si="2"/>
        <v>0</v>
      </c>
      <c r="N28" s="155">
        <f t="shared" si="3"/>
        <v>0</v>
      </c>
    </row>
    <row r="29" spans="1:14" s="6" customFormat="1" ht="24" customHeight="1" x14ac:dyDescent="0.45">
      <c r="A29" s="7"/>
      <c r="B29" s="24" t="s">
        <v>109</v>
      </c>
      <c r="C29" s="22">
        <v>1</v>
      </c>
      <c r="D29" s="23">
        <v>150</v>
      </c>
      <c r="E29" s="97"/>
      <c r="F29" s="97"/>
      <c r="G29" s="97"/>
      <c r="H29" s="97"/>
      <c r="I29" s="97"/>
      <c r="J29" s="97"/>
      <c r="K29" s="97"/>
      <c r="L29" s="97"/>
      <c r="M29" s="154">
        <f t="shared" si="2"/>
        <v>0</v>
      </c>
      <c r="N29" s="155">
        <f t="shared" si="3"/>
        <v>0</v>
      </c>
    </row>
    <row r="30" spans="1:14" s="6" customFormat="1" ht="24" customHeight="1" x14ac:dyDescent="0.45">
      <c r="A30" s="7"/>
      <c r="B30" s="24" t="s">
        <v>110</v>
      </c>
      <c r="C30" s="22">
        <v>1</v>
      </c>
      <c r="D30" s="127">
        <v>150</v>
      </c>
      <c r="E30" s="97"/>
      <c r="F30" s="97"/>
      <c r="G30" s="97"/>
      <c r="H30" s="97"/>
      <c r="I30" s="97"/>
      <c r="J30" s="97"/>
      <c r="K30" s="97"/>
      <c r="L30" s="97"/>
      <c r="M30" s="154">
        <f t="shared" si="2"/>
        <v>0</v>
      </c>
      <c r="N30" s="155">
        <f t="shared" si="3"/>
        <v>0</v>
      </c>
    </row>
    <row r="31" spans="1:14" s="6" customFormat="1" ht="24" customHeight="1" x14ac:dyDescent="0.45">
      <c r="A31" s="7"/>
      <c r="B31" s="24"/>
      <c r="C31" s="22"/>
      <c r="D31" s="127"/>
      <c r="E31" s="133"/>
      <c r="F31" s="134"/>
      <c r="G31" s="135"/>
      <c r="H31" s="136"/>
      <c r="I31" s="137"/>
      <c r="J31" s="134"/>
      <c r="K31" s="134"/>
      <c r="L31" s="134"/>
      <c r="M31" s="154"/>
      <c r="N31" s="155"/>
    </row>
    <row r="32" spans="1:14" s="6" customFormat="1" ht="24" customHeight="1" x14ac:dyDescent="0.45">
      <c r="A32" s="344"/>
      <c r="B32" s="24" t="s">
        <v>111</v>
      </c>
      <c r="C32" s="22">
        <v>1</v>
      </c>
      <c r="D32" s="127">
        <v>110</v>
      </c>
      <c r="E32" s="128"/>
      <c r="F32" s="129"/>
      <c r="G32" s="130"/>
      <c r="H32" s="131"/>
      <c r="I32" s="132"/>
      <c r="J32" s="129"/>
      <c r="K32" s="129"/>
      <c r="L32" s="129"/>
      <c r="M32" s="154">
        <f t="shared" si="2"/>
        <v>0</v>
      </c>
      <c r="N32" s="155">
        <f t="shared" si="3"/>
        <v>0</v>
      </c>
    </row>
    <row r="33" spans="1:14" s="6" customFormat="1" ht="24" customHeight="1" x14ac:dyDescent="0.45">
      <c r="A33" s="344"/>
      <c r="B33" s="24" t="s">
        <v>112</v>
      </c>
      <c r="C33" s="22">
        <v>1</v>
      </c>
      <c r="D33" s="127">
        <v>130</v>
      </c>
      <c r="E33" s="97"/>
      <c r="F33" s="97"/>
      <c r="G33" s="97"/>
      <c r="H33" s="97"/>
      <c r="I33" s="97"/>
      <c r="J33" s="97"/>
      <c r="K33" s="97"/>
      <c r="L33" s="97"/>
      <c r="M33" s="154">
        <f t="shared" si="2"/>
        <v>0</v>
      </c>
      <c r="N33" s="155">
        <f t="shared" si="3"/>
        <v>0</v>
      </c>
    </row>
    <row r="34" spans="1:14" s="6" customFormat="1" ht="24" customHeight="1" x14ac:dyDescent="0.45">
      <c r="A34" s="344"/>
      <c r="B34" s="24" t="s">
        <v>113</v>
      </c>
      <c r="C34" s="22">
        <v>1</v>
      </c>
      <c r="D34" s="127">
        <v>170</v>
      </c>
      <c r="E34" s="128"/>
      <c r="F34" s="129"/>
      <c r="G34" s="130"/>
      <c r="H34" s="131"/>
      <c r="I34" s="132"/>
      <c r="J34" s="129"/>
      <c r="K34" s="129"/>
      <c r="L34" s="129"/>
      <c r="M34" s="154">
        <f t="shared" si="2"/>
        <v>0</v>
      </c>
      <c r="N34" s="155">
        <f t="shared" si="3"/>
        <v>0</v>
      </c>
    </row>
    <row r="35" spans="1:14" s="6" customFormat="1" ht="24" customHeight="1" x14ac:dyDescent="0.45">
      <c r="A35" s="7"/>
      <c r="B35" s="24" t="s">
        <v>114</v>
      </c>
      <c r="C35" s="22">
        <v>1</v>
      </c>
      <c r="D35" s="127">
        <v>220</v>
      </c>
      <c r="E35" s="97"/>
      <c r="F35" s="97"/>
      <c r="G35" s="97"/>
      <c r="H35" s="97"/>
      <c r="I35" s="97"/>
      <c r="J35" s="97"/>
      <c r="K35" s="97"/>
      <c r="L35" s="97"/>
      <c r="M35" s="154">
        <f t="shared" si="2"/>
        <v>0</v>
      </c>
      <c r="N35" s="155">
        <f t="shared" si="3"/>
        <v>0</v>
      </c>
    </row>
    <row r="36" spans="1:14" s="6" customFormat="1" ht="24" customHeight="1" x14ac:dyDescent="0.45">
      <c r="A36" s="7"/>
      <c r="B36" s="24"/>
      <c r="C36" s="22"/>
      <c r="D36" s="127"/>
      <c r="E36" s="133"/>
      <c r="F36" s="134"/>
      <c r="G36" s="135"/>
      <c r="H36" s="136"/>
      <c r="I36" s="137"/>
      <c r="J36" s="134"/>
      <c r="K36" s="134"/>
      <c r="L36" s="134"/>
      <c r="M36" s="154"/>
      <c r="N36" s="155"/>
    </row>
    <row r="37" spans="1:14" s="6" customFormat="1" ht="24" customHeight="1" x14ac:dyDescent="0.45">
      <c r="A37" s="7"/>
      <c r="B37" s="25" t="s">
        <v>115</v>
      </c>
      <c r="C37" s="27">
        <v>2</v>
      </c>
      <c r="D37" s="168">
        <v>400</v>
      </c>
      <c r="E37" s="79"/>
      <c r="F37" s="79"/>
      <c r="G37" s="79"/>
      <c r="H37" s="79"/>
      <c r="I37" s="79"/>
      <c r="J37" s="97"/>
      <c r="K37" s="97"/>
      <c r="L37" s="97"/>
      <c r="M37" s="154">
        <f t="shared" si="2"/>
        <v>0</v>
      </c>
      <c r="N37" s="155">
        <f t="shared" si="3"/>
        <v>0</v>
      </c>
    </row>
    <row r="38" spans="1:14" s="6" customFormat="1" ht="24" customHeight="1" x14ac:dyDescent="0.45">
      <c r="A38" s="7"/>
      <c r="B38" s="24" t="s">
        <v>116</v>
      </c>
      <c r="C38" s="27">
        <v>2</v>
      </c>
      <c r="D38" s="168">
        <v>400</v>
      </c>
      <c r="E38" s="97"/>
      <c r="F38" s="97"/>
      <c r="G38" s="97"/>
      <c r="H38" s="97"/>
      <c r="I38" s="97"/>
      <c r="J38" s="97"/>
      <c r="K38" s="97"/>
      <c r="L38" s="97"/>
      <c r="M38" s="154">
        <f t="shared" si="2"/>
        <v>0</v>
      </c>
      <c r="N38" s="155">
        <f t="shared" si="3"/>
        <v>0</v>
      </c>
    </row>
    <row r="39" spans="1:14" s="6" customFormat="1" ht="24" customHeight="1" x14ac:dyDescent="0.45">
      <c r="A39" s="7"/>
      <c r="B39" s="24"/>
      <c r="C39" s="27"/>
      <c r="D39" s="168"/>
      <c r="E39" s="133"/>
      <c r="F39" s="134"/>
      <c r="G39" s="135"/>
      <c r="H39" s="136"/>
      <c r="I39" s="137"/>
      <c r="J39" s="134"/>
      <c r="K39" s="134"/>
      <c r="L39" s="134"/>
      <c r="M39" s="154"/>
      <c r="N39" s="155"/>
    </row>
    <row r="40" spans="1:14" s="6" customFormat="1" ht="24" customHeight="1" x14ac:dyDescent="0.45">
      <c r="A40" s="344"/>
      <c r="B40" s="24" t="s">
        <v>117</v>
      </c>
      <c r="C40" s="27">
        <v>1</v>
      </c>
      <c r="D40" s="168">
        <v>50</v>
      </c>
      <c r="E40" s="97"/>
      <c r="F40" s="97"/>
      <c r="G40" s="97"/>
      <c r="H40" s="97"/>
      <c r="I40" s="97"/>
      <c r="J40" s="97"/>
      <c r="K40" s="97"/>
      <c r="L40" s="97"/>
      <c r="M40" s="154">
        <f t="shared" si="2"/>
        <v>0</v>
      </c>
      <c r="N40" s="155">
        <f t="shared" si="3"/>
        <v>0</v>
      </c>
    </row>
    <row r="41" spans="1:14" s="6" customFormat="1" ht="24" customHeight="1" x14ac:dyDescent="0.45">
      <c r="A41" s="344"/>
      <c r="B41" s="24" t="s">
        <v>118</v>
      </c>
      <c r="C41" s="22">
        <v>1</v>
      </c>
      <c r="D41" s="127">
        <v>120</v>
      </c>
      <c r="E41" s="97"/>
      <c r="F41" s="97"/>
      <c r="G41" s="97"/>
      <c r="H41" s="97"/>
      <c r="I41" s="97"/>
      <c r="J41" s="97"/>
      <c r="K41" s="97"/>
      <c r="L41" s="97"/>
      <c r="M41" s="154">
        <f t="shared" si="2"/>
        <v>0</v>
      </c>
      <c r="N41" s="155">
        <f t="shared" si="3"/>
        <v>0</v>
      </c>
    </row>
    <row r="42" spans="1:14" s="6" customFormat="1" ht="24" customHeight="1" x14ac:dyDescent="0.45">
      <c r="A42" s="344"/>
      <c r="B42" s="25" t="s">
        <v>119</v>
      </c>
      <c r="C42" s="27">
        <v>1</v>
      </c>
      <c r="D42" s="168">
        <v>180</v>
      </c>
      <c r="E42" s="81"/>
      <c r="F42" s="81"/>
      <c r="G42" s="81"/>
      <c r="H42" s="81"/>
      <c r="I42" s="81"/>
      <c r="J42" s="98"/>
      <c r="K42" s="98"/>
      <c r="L42" s="98"/>
      <c r="M42" s="154">
        <f t="shared" si="2"/>
        <v>0</v>
      </c>
      <c r="N42" s="155">
        <f t="shared" si="3"/>
        <v>0</v>
      </c>
    </row>
    <row r="43" spans="1:14" s="6" customFormat="1" ht="24" customHeight="1" x14ac:dyDescent="0.45">
      <c r="A43" s="7"/>
      <c r="B43" s="24"/>
      <c r="C43" s="22"/>
      <c r="D43" s="127"/>
      <c r="E43" s="133"/>
      <c r="F43" s="134"/>
      <c r="G43" s="135"/>
      <c r="H43" s="136"/>
      <c r="I43" s="137"/>
      <c r="J43" s="134"/>
      <c r="K43" s="134"/>
      <c r="L43" s="134"/>
      <c r="M43" s="154"/>
      <c r="N43" s="155"/>
    </row>
    <row r="44" spans="1:14" s="6" customFormat="1" ht="24" customHeight="1" x14ac:dyDescent="0.45">
      <c r="A44" s="344"/>
      <c r="B44" s="24" t="s">
        <v>120</v>
      </c>
      <c r="C44" s="22">
        <v>1</v>
      </c>
      <c r="D44" s="127">
        <v>55</v>
      </c>
      <c r="E44" s="97"/>
      <c r="F44" s="97"/>
      <c r="G44" s="97"/>
      <c r="H44" s="97"/>
      <c r="I44" s="97"/>
      <c r="J44" s="97"/>
      <c r="K44" s="97"/>
      <c r="L44" s="97"/>
      <c r="M44" s="154">
        <f t="shared" si="2"/>
        <v>0</v>
      </c>
      <c r="N44" s="155">
        <f t="shared" si="3"/>
        <v>0</v>
      </c>
    </row>
    <row r="45" spans="1:14" s="6" customFormat="1" ht="24" customHeight="1" x14ac:dyDescent="0.45">
      <c r="A45" s="344"/>
      <c r="B45" s="24" t="s">
        <v>121</v>
      </c>
      <c r="C45" s="22">
        <v>1</v>
      </c>
      <c r="D45" s="127">
        <v>100</v>
      </c>
      <c r="E45" s="97"/>
      <c r="F45" s="97"/>
      <c r="G45" s="97"/>
      <c r="H45" s="97"/>
      <c r="I45" s="97"/>
      <c r="J45" s="97"/>
      <c r="K45" s="97"/>
      <c r="L45" s="97"/>
      <c r="M45" s="154">
        <f t="shared" si="2"/>
        <v>0</v>
      </c>
      <c r="N45" s="155">
        <f t="shared" si="3"/>
        <v>0</v>
      </c>
    </row>
    <row r="46" spans="1:14" s="6" customFormat="1" ht="24" customHeight="1" x14ac:dyDescent="0.45">
      <c r="A46" s="344"/>
      <c r="B46" s="24" t="s">
        <v>122</v>
      </c>
      <c r="C46" s="22">
        <v>1</v>
      </c>
      <c r="D46" s="127">
        <v>180</v>
      </c>
      <c r="E46" s="97"/>
      <c r="F46" s="97"/>
      <c r="G46" s="97"/>
      <c r="H46" s="97"/>
      <c r="I46" s="97"/>
      <c r="J46" s="97"/>
      <c r="K46" s="97"/>
      <c r="L46" s="97"/>
      <c r="M46" s="154">
        <f t="shared" si="2"/>
        <v>0</v>
      </c>
      <c r="N46" s="155">
        <f t="shared" si="3"/>
        <v>0</v>
      </c>
    </row>
    <row r="47" spans="1:14" s="6" customFormat="1" ht="24" customHeight="1" x14ac:dyDescent="0.45">
      <c r="A47" s="344"/>
      <c r="B47" s="24" t="s">
        <v>123</v>
      </c>
      <c r="C47" s="22">
        <v>1</v>
      </c>
      <c r="D47" s="127">
        <v>350</v>
      </c>
      <c r="E47" s="97"/>
      <c r="F47" s="97"/>
      <c r="G47" s="97"/>
      <c r="H47" s="97"/>
      <c r="I47" s="97"/>
      <c r="J47" s="97"/>
      <c r="K47" s="97"/>
      <c r="L47" s="97"/>
      <c r="M47" s="154">
        <f t="shared" si="2"/>
        <v>0</v>
      </c>
      <c r="N47" s="155">
        <f t="shared" si="3"/>
        <v>0</v>
      </c>
    </row>
    <row r="48" spans="1:14" s="6" customFormat="1" ht="24" customHeight="1" x14ac:dyDescent="0.45">
      <c r="A48" s="7"/>
      <c r="B48" s="24"/>
      <c r="C48" s="22"/>
      <c r="D48" s="127"/>
      <c r="E48" s="133"/>
      <c r="F48" s="134"/>
      <c r="G48" s="135"/>
      <c r="H48" s="136"/>
      <c r="I48" s="137"/>
      <c r="J48" s="134"/>
      <c r="K48" s="134"/>
      <c r="L48" s="134"/>
      <c r="M48" s="154"/>
      <c r="N48" s="155"/>
    </row>
    <row r="49" spans="1:14" s="6" customFormat="1" ht="24" customHeight="1" x14ac:dyDescent="0.45">
      <c r="A49" s="7"/>
      <c r="B49" s="24" t="s">
        <v>124</v>
      </c>
      <c r="C49" s="22">
        <v>1</v>
      </c>
      <c r="D49" s="127">
        <v>80</v>
      </c>
      <c r="E49" s="97"/>
      <c r="F49" s="97"/>
      <c r="G49" s="97"/>
      <c r="H49" s="97"/>
      <c r="I49" s="97"/>
      <c r="J49" s="97"/>
      <c r="K49" s="97"/>
      <c r="L49" s="97"/>
      <c r="M49" s="154">
        <f t="shared" si="2"/>
        <v>0</v>
      </c>
      <c r="N49" s="155">
        <f t="shared" si="3"/>
        <v>0</v>
      </c>
    </row>
    <row r="50" spans="1:14" s="6" customFormat="1" ht="24" customHeight="1" x14ac:dyDescent="0.45">
      <c r="A50" s="7"/>
      <c r="B50" s="24" t="s">
        <v>125</v>
      </c>
      <c r="C50" s="22">
        <v>1</v>
      </c>
      <c r="D50" s="127">
        <v>145</v>
      </c>
      <c r="E50" s="97"/>
      <c r="F50" s="97"/>
      <c r="G50" s="97"/>
      <c r="H50" s="97"/>
      <c r="I50" s="97"/>
      <c r="J50" s="97"/>
      <c r="K50" s="97"/>
      <c r="L50" s="97"/>
      <c r="M50" s="154">
        <f t="shared" si="2"/>
        <v>0</v>
      </c>
      <c r="N50" s="155">
        <f t="shared" si="3"/>
        <v>0</v>
      </c>
    </row>
    <row r="51" spans="1:14" s="6" customFormat="1" ht="24" customHeight="1" x14ac:dyDescent="0.45">
      <c r="A51" s="7"/>
      <c r="B51" s="24" t="s">
        <v>126</v>
      </c>
      <c r="C51" s="22">
        <v>1</v>
      </c>
      <c r="D51" s="127">
        <v>300</v>
      </c>
      <c r="E51" s="97"/>
      <c r="F51" s="97"/>
      <c r="G51" s="97"/>
      <c r="H51" s="97"/>
      <c r="I51" s="97"/>
      <c r="J51" s="97"/>
      <c r="K51" s="97"/>
      <c r="L51" s="97"/>
      <c r="M51" s="154">
        <f t="shared" si="2"/>
        <v>0</v>
      </c>
      <c r="N51" s="155">
        <f t="shared" si="3"/>
        <v>0</v>
      </c>
    </row>
    <row r="52" spans="1:14" s="6" customFormat="1" ht="24" customHeight="1" x14ac:dyDescent="0.45">
      <c r="A52" s="7"/>
      <c r="B52" s="24" t="s">
        <v>127</v>
      </c>
      <c r="C52" s="22">
        <v>1</v>
      </c>
      <c r="D52" s="127">
        <v>480</v>
      </c>
      <c r="E52" s="97"/>
      <c r="F52" s="97"/>
      <c r="G52" s="97"/>
      <c r="H52" s="97"/>
      <c r="I52" s="97"/>
      <c r="J52" s="97"/>
      <c r="K52" s="97"/>
      <c r="L52" s="97"/>
      <c r="M52" s="154">
        <f t="shared" si="2"/>
        <v>0</v>
      </c>
      <c r="N52" s="155">
        <f t="shared" si="3"/>
        <v>0</v>
      </c>
    </row>
    <row r="53" spans="1:14" s="6" customFormat="1" ht="24" customHeight="1" x14ac:dyDescent="0.45">
      <c r="A53" s="7"/>
      <c r="B53" s="25" t="s">
        <v>128</v>
      </c>
      <c r="C53" s="27">
        <v>1</v>
      </c>
      <c r="D53" s="168">
        <v>60</v>
      </c>
      <c r="E53" s="169"/>
      <c r="F53" s="169"/>
      <c r="G53" s="169"/>
      <c r="H53" s="169"/>
      <c r="I53" s="169"/>
      <c r="J53" s="97"/>
      <c r="K53" s="97"/>
      <c r="L53" s="97"/>
      <c r="M53" s="154">
        <f t="shared" si="2"/>
        <v>0</v>
      </c>
      <c r="N53" s="155">
        <f t="shared" si="3"/>
        <v>0</v>
      </c>
    </row>
    <row r="54" spans="1:14" s="6" customFormat="1" ht="24" customHeight="1" x14ac:dyDescent="0.45">
      <c r="A54" s="7"/>
      <c r="B54" s="25" t="s">
        <v>129</v>
      </c>
      <c r="C54" s="27">
        <v>1</v>
      </c>
      <c r="D54" s="168">
        <v>100</v>
      </c>
      <c r="E54" s="97"/>
      <c r="F54" s="97"/>
      <c r="G54" s="97"/>
      <c r="H54" s="97"/>
      <c r="I54" s="97"/>
      <c r="J54" s="97"/>
      <c r="K54" s="97"/>
      <c r="L54" s="97"/>
      <c r="M54" s="154">
        <f t="shared" si="2"/>
        <v>0</v>
      </c>
      <c r="N54" s="155">
        <f t="shared" si="3"/>
        <v>0</v>
      </c>
    </row>
    <row r="55" spans="1:14" s="6" customFormat="1" ht="24" customHeight="1" x14ac:dyDescent="0.45">
      <c r="A55" s="7"/>
      <c r="B55" s="25" t="s">
        <v>130</v>
      </c>
      <c r="C55" s="27">
        <v>1</v>
      </c>
      <c r="D55" s="168">
        <v>200</v>
      </c>
      <c r="E55" s="97"/>
      <c r="F55" s="97"/>
      <c r="G55" s="97"/>
      <c r="H55" s="97"/>
      <c r="I55" s="97"/>
      <c r="J55" s="97"/>
      <c r="K55" s="97"/>
      <c r="L55" s="97"/>
      <c r="M55" s="154">
        <f t="shared" si="2"/>
        <v>0</v>
      </c>
      <c r="N55" s="155">
        <f t="shared" si="3"/>
        <v>0</v>
      </c>
    </row>
    <row r="56" spans="1:14" s="6" customFormat="1" ht="24" customHeight="1" x14ac:dyDescent="0.45">
      <c r="A56" s="7"/>
      <c r="B56" s="25" t="s">
        <v>131</v>
      </c>
      <c r="C56" s="27">
        <v>1</v>
      </c>
      <c r="D56" s="168">
        <v>395</v>
      </c>
      <c r="E56" s="97"/>
      <c r="F56" s="97"/>
      <c r="G56" s="97"/>
      <c r="H56" s="97"/>
      <c r="I56" s="97"/>
      <c r="J56" s="97"/>
      <c r="K56" s="97"/>
      <c r="L56" s="97"/>
      <c r="M56" s="154">
        <f t="shared" si="2"/>
        <v>0</v>
      </c>
      <c r="N56" s="155">
        <f t="shared" si="3"/>
        <v>0</v>
      </c>
    </row>
    <row r="57" spans="1:14" s="6" customFormat="1" ht="24" customHeight="1" x14ac:dyDescent="0.45">
      <c r="A57" s="7"/>
      <c r="B57" s="25"/>
      <c r="C57" s="27"/>
      <c r="D57" s="168"/>
      <c r="E57" s="133"/>
      <c r="F57" s="134"/>
      <c r="G57" s="135"/>
      <c r="H57" s="136"/>
      <c r="I57" s="137"/>
      <c r="J57" s="134"/>
      <c r="K57" s="134"/>
      <c r="L57" s="134"/>
      <c r="M57" s="154"/>
      <c r="N57" s="155"/>
    </row>
    <row r="58" spans="1:14" s="6" customFormat="1" ht="24" customHeight="1" x14ac:dyDescent="0.45">
      <c r="A58" s="7"/>
      <c r="B58" s="25" t="s">
        <v>132</v>
      </c>
      <c r="C58" s="27">
        <v>1</v>
      </c>
      <c r="D58" s="168">
        <v>90</v>
      </c>
      <c r="E58" s="128"/>
      <c r="F58" s="129"/>
      <c r="G58" s="130"/>
      <c r="H58" s="131"/>
      <c r="I58" s="132"/>
      <c r="J58" s="129"/>
      <c r="K58" s="129"/>
      <c r="L58" s="129"/>
      <c r="M58" s="154">
        <f t="shared" si="2"/>
        <v>0</v>
      </c>
      <c r="N58" s="155">
        <f t="shared" si="3"/>
        <v>0</v>
      </c>
    </row>
    <row r="59" spans="1:14" s="6" customFormat="1" ht="24" customHeight="1" x14ac:dyDescent="0.45">
      <c r="A59" s="7"/>
      <c r="B59" s="25" t="s">
        <v>133</v>
      </c>
      <c r="C59" s="27">
        <v>1</v>
      </c>
      <c r="D59" s="168">
        <v>150</v>
      </c>
      <c r="E59" s="97"/>
      <c r="F59" s="97"/>
      <c r="G59" s="97"/>
      <c r="H59" s="97"/>
      <c r="I59" s="97"/>
      <c r="J59" s="97"/>
      <c r="K59" s="97"/>
      <c r="L59" s="97"/>
      <c r="M59" s="154">
        <f t="shared" si="2"/>
        <v>0</v>
      </c>
      <c r="N59" s="155">
        <f t="shared" si="3"/>
        <v>0</v>
      </c>
    </row>
    <row r="60" spans="1:14" s="6" customFormat="1" ht="24" customHeight="1" x14ac:dyDescent="0.45">
      <c r="A60" s="7"/>
      <c r="B60" s="25" t="s">
        <v>134</v>
      </c>
      <c r="C60" s="27">
        <v>1</v>
      </c>
      <c r="D60" s="168">
        <v>320</v>
      </c>
      <c r="E60" s="128"/>
      <c r="F60" s="129"/>
      <c r="G60" s="130"/>
      <c r="H60" s="131"/>
      <c r="I60" s="132"/>
      <c r="J60" s="129"/>
      <c r="K60" s="129"/>
      <c r="L60" s="129"/>
      <c r="M60" s="154">
        <f t="shared" si="2"/>
        <v>0</v>
      </c>
      <c r="N60" s="155">
        <f t="shared" si="3"/>
        <v>0</v>
      </c>
    </row>
    <row r="61" spans="1:14" s="6" customFormat="1" ht="24" customHeight="1" x14ac:dyDescent="0.45">
      <c r="A61" s="7"/>
      <c r="B61" s="25" t="s">
        <v>135</v>
      </c>
      <c r="C61" s="27">
        <v>1</v>
      </c>
      <c r="D61" s="168">
        <v>450</v>
      </c>
      <c r="E61" s="97"/>
      <c r="F61" s="97"/>
      <c r="G61" s="97"/>
      <c r="H61" s="97"/>
      <c r="I61" s="97"/>
      <c r="J61" s="97"/>
      <c r="K61" s="97"/>
      <c r="L61" s="97"/>
      <c r="M61" s="154">
        <f t="shared" si="2"/>
        <v>0</v>
      </c>
      <c r="N61" s="155">
        <f t="shared" si="3"/>
        <v>0</v>
      </c>
    </row>
    <row r="62" spans="1:14" s="6" customFormat="1" ht="24" customHeight="1" x14ac:dyDescent="0.45">
      <c r="A62" s="7"/>
      <c r="B62" s="25"/>
      <c r="C62" s="27"/>
      <c r="D62" s="168"/>
      <c r="E62" s="133"/>
      <c r="F62" s="134"/>
      <c r="G62" s="135"/>
      <c r="H62" s="136"/>
      <c r="I62" s="137"/>
      <c r="J62" s="134"/>
      <c r="K62" s="134"/>
      <c r="L62" s="134"/>
      <c r="M62" s="154"/>
      <c r="N62" s="155"/>
    </row>
    <row r="63" spans="1:14" s="6" customFormat="1" ht="24" customHeight="1" x14ac:dyDescent="0.45">
      <c r="A63" s="7"/>
      <c r="B63" s="25" t="s">
        <v>136</v>
      </c>
      <c r="C63" s="27">
        <v>1</v>
      </c>
      <c r="D63" s="168">
        <v>80</v>
      </c>
      <c r="E63" s="97"/>
      <c r="F63" s="97"/>
      <c r="G63" s="97"/>
      <c r="H63" s="97"/>
      <c r="I63" s="97"/>
      <c r="J63" s="97"/>
      <c r="K63" s="97"/>
      <c r="L63" s="97"/>
      <c r="M63" s="154">
        <f t="shared" si="2"/>
        <v>0</v>
      </c>
      <c r="N63" s="155">
        <f t="shared" si="3"/>
        <v>0</v>
      </c>
    </row>
    <row r="64" spans="1:14" s="6" customFormat="1" ht="24" customHeight="1" x14ac:dyDescent="0.45">
      <c r="A64" s="7"/>
      <c r="B64" s="25" t="s">
        <v>137</v>
      </c>
      <c r="C64" s="27">
        <v>1</v>
      </c>
      <c r="D64" s="168">
        <v>155</v>
      </c>
      <c r="E64" s="97"/>
      <c r="F64" s="97"/>
      <c r="G64" s="97"/>
      <c r="H64" s="97"/>
      <c r="I64" s="97"/>
      <c r="J64" s="97"/>
      <c r="K64" s="97"/>
      <c r="L64" s="97"/>
      <c r="M64" s="154">
        <f t="shared" si="2"/>
        <v>0</v>
      </c>
      <c r="N64" s="155">
        <f t="shared" si="3"/>
        <v>0</v>
      </c>
    </row>
    <row r="65" spans="1:14" s="6" customFormat="1" ht="24" customHeight="1" x14ac:dyDescent="0.45">
      <c r="A65" s="7"/>
      <c r="B65" s="25" t="s">
        <v>138</v>
      </c>
      <c r="C65" s="27">
        <v>1</v>
      </c>
      <c r="D65" s="168">
        <v>300</v>
      </c>
      <c r="E65" s="97"/>
      <c r="F65" s="97"/>
      <c r="G65" s="97"/>
      <c r="H65" s="97"/>
      <c r="I65" s="97"/>
      <c r="J65" s="97"/>
      <c r="K65" s="97"/>
      <c r="L65" s="97"/>
      <c r="M65" s="154">
        <f t="shared" si="2"/>
        <v>0</v>
      </c>
      <c r="N65" s="155">
        <f t="shared" si="3"/>
        <v>0</v>
      </c>
    </row>
    <row r="66" spans="1:14" s="6" customFormat="1" ht="24" customHeight="1" x14ac:dyDescent="0.45">
      <c r="A66" s="7"/>
      <c r="B66" s="25" t="s">
        <v>139</v>
      </c>
      <c r="C66" s="27">
        <v>1</v>
      </c>
      <c r="D66" s="168">
        <v>460</v>
      </c>
      <c r="E66" s="97"/>
      <c r="F66" s="97"/>
      <c r="G66" s="97"/>
      <c r="H66" s="97"/>
      <c r="I66" s="97"/>
      <c r="J66" s="97"/>
      <c r="K66" s="97"/>
      <c r="L66" s="97"/>
      <c r="M66" s="154">
        <f t="shared" si="2"/>
        <v>0</v>
      </c>
      <c r="N66" s="155">
        <f t="shared" si="3"/>
        <v>0</v>
      </c>
    </row>
    <row r="67" spans="1:14" s="6" customFormat="1" ht="24" customHeight="1" x14ac:dyDescent="0.45">
      <c r="A67" s="7"/>
      <c r="B67" s="25"/>
      <c r="C67" s="27"/>
      <c r="D67" s="168"/>
      <c r="E67" s="133"/>
      <c r="F67" s="134"/>
      <c r="G67" s="135"/>
      <c r="H67" s="136"/>
      <c r="I67" s="137"/>
      <c r="J67" s="134"/>
      <c r="K67" s="134"/>
      <c r="L67" s="134"/>
      <c r="M67" s="154"/>
      <c r="N67" s="155"/>
    </row>
    <row r="68" spans="1:14" s="6" customFormat="1" ht="24" customHeight="1" x14ac:dyDescent="0.45">
      <c r="A68" s="7"/>
      <c r="B68" s="25" t="s">
        <v>140</v>
      </c>
      <c r="C68" s="27">
        <v>1</v>
      </c>
      <c r="D68" s="168">
        <v>100</v>
      </c>
      <c r="E68" s="97"/>
      <c r="F68" s="97"/>
      <c r="G68" s="97"/>
      <c r="H68" s="97"/>
      <c r="I68" s="97"/>
      <c r="J68" s="97"/>
      <c r="K68" s="97"/>
      <c r="L68" s="97"/>
      <c r="M68" s="154">
        <f t="shared" si="2"/>
        <v>0</v>
      </c>
      <c r="N68" s="155">
        <f t="shared" si="3"/>
        <v>0</v>
      </c>
    </row>
    <row r="69" spans="1:14" s="6" customFormat="1" ht="24" customHeight="1" x14ac:dyDescent="0.45">
      <c r="A69" s="7"/>
      <c r="B69" s="25" t="s">
        <v>141</v>
      </c>
      <c r="C69" s="27">
        <v>1</v>
      </c>
      <c r="D69" s="168">
        <v>230</v>
      </c>
      <c r="E69" s="97"/>
      <c r="F69" s="97"/>
      <c r="G69" s="97"/>
      <c r="H69" s="97"/>
      <c r="I69" s="97"/>
      <c r="J69" s="97"/>
      <c r="K69" s="97"/>
      <c r="L69" s="97"/>
      <c r="M69" s="154">
        <f t="shared" si="2"/>
        <v>0</v>
      </c>
      <c r="N69" s="155">
        <f t="shared" si="3"/>
        <v>0</v>
      </c>
    </row>
    <row r="70" spans="1:14" s="6" customFormat="1" ht="24" customHeight="1" x14ac:dyDescent="0.45">
      <c r="A70" s="7"/>
      <c r="B70" s="170" t="s">
        <v>142</v>
      </c>
      <c r="C70" s="171">
        <v>1</v>
      </c>
      <c r="D70" s="172">
        <v>570</v>
      </c>
      <c r="E70" s="173"/>
      <c r="F70" s="173"/>
      <c r="G70" s="173"/>
      <c r="H70" s="173"/>
      <c r="I70" s="173"/>
      <c r="J70" s="173"/>
      <c r="K70" s="173"/>
      <c r="L70" s="173"/>
      <c r="M70" s="166">
        <f t="shared" si="2"/>
        <v>0</v>
      </c>
      <c r="N70" s="167">
        <f t="shared" si="3"/>
        <v>0</v>
      </c>
    </row>
    <row r="71" spans="1:14" s="6" customFormat="1" ht="15.75" x14ac:dyDescent="0.5">
      <c r="A71" s="7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</row>
    <row r="72" spans="1:14" s="6" customFormat="1" ht="15.75" x14ac:dyDescent="0.5">
      <c r="A72" s="7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</row>
    <row r="73" spans="1:14" s="6" customFormat="1" ht="15.75" x14ac:dyDescent="0.5">
      <c r="A73" s="7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</row>
    <row r="74" spans="1:14" s="6" customFormat="1" ht="15.75" x14ac:dyDescent="0.5">
      <c r="A74" s="7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</row>
    <row r="75" spans="1:14" s="6" customFormat="1" ht="15.75" x14ac:dyDescent="0.5">
      <c r="A75" s="7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</row>
    <row r="76" spans="1:14" s="6" customFormat="1" ht="15.75" x14ac:dyDescent="0.5">
      <c r="A76" s="7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</row>
    <row r="77" spans="1:14" s="6" customFormat="1" ht="15.75" x14ac:dyDescent="0.5">
      <c r="A77" s="7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</row>
    <row r="78" spans="1:14" s="6" customFormat="1" ht="15.75" x14ac:dyDescent="0.5">
      <c r="A78" s="7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</row>
    <row r="79" spans="1:14" s="6" customFormat="1" ht="15.75" x14ac:dyDescent="0.5">
      <c r="A79" s="7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</row>
    <row r="80" spans="1:14" s="6" customFormat="1" ht="15.75" x14ac:dyDescent="0.5">
      <c r="A80" s="7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</row>
    <row r="81" spans="1:14" s="6" customFormat="1" ht="15.75" x14ac:dyDescent="0.5">
      <c r="A81" s="7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</row>
    <row r="82" spans="1:14" s="6" customFormat="1" ht="15.75" x14ac:dyDescent="0.5">
      <c r="A82" s="7"/>
      <c r="B82" s="138"/>
      <c r="C82" s="138"/>
      <c r="D82" s="138"/>
      <c r="E82" s="138"/>
      <c r="N82" s="138"/>
    </row>
    <row r="83" spans="1:14" s="6" customFormat="1" ht="15.75" x14ac:dyDescent="0.5">
      <c r="A83" s="7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</row>
    <row r="84" spans="1:14" s="6" customFormat="1" ht="15.75" x14ac:dyDescent="0.5">
      <c r="A84" s="7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</row>
    <row r="85" spans="1:14" s="6" customFormat="1" ht="15.75" x14ac:dyDescent="0.5">
      <c r="A85" s="7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</row>
    <row r="86" spans="1:14" s="6" customFormat="1" ht="15.75" x14ac:dyDescent="0.5">
      <c r="A86" s="7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</row>
    <row r="87" spans="1:14" s="6" customFormat="1" ht="15.75" x14ac:dyDescent="0.5">
      <c r="A87" s="7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</row>
    <row r="88" spans="1:14" s="6" customFormat="1" x14ac:dyDescent="0.4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s="6" customFormat="1" x14ac:dyDescent="0.4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s="6" customFormat="1" x14ac:dyDescent="0.4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s="6" customFormat="1" x14ac:dyDescent="0.4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s="6" customFormat="1" x14ac:dyDescent="0.4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s="6" customFormat="1" x14ac:dyDescent="0.4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s="6" customFormat="1" x14ac:dyDescent="0.4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s="6" customFormat="1" x14ac:dyDescent="0.4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s="6" customFormat="1" x14ac:dyDescent="0.4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s="6" customFormat="1" x14ac:dyDescent="0.4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s="6" customFormat="1" x14ac:dyDescent="0.4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s="6" customFormat="1" x14ac:dyDescent="0.4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s="6" customFormat="1" x14ac:dyDescent="0.4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s="6" customFormat="1" x14ac:dyDescent="0.4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s="6" customFormat="1" x14ac:dyDescent="0.4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s="6" customFormat="1" x14ac:dyDescent="0.4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s="6" customFormat="1" x14ac:dyDescent="0.4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s="6" customFormat="1" x14ac:dyDescent="0.4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s="6" customFormat="1" x14ac:dyDescent="0.4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s="6" customFormat="1" x14ac:dyDescent="0.4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s="6" customFormat="1" x14ac:dyDescent="0.4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s="6" customFormat="1" x14ac:dyDescent="0.4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s="6" customFormat="1" x14ac:dyDescent="0.4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s="6" customFormat="1" x14ac:dyDescent="0.4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s="6" customFormat="1" x14ac:dyDescent="0.4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s="6" customFormat="1" x14ac:dyDescent="0.4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s="6" customFormat="1" x14ac:dyDescent="0.4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s="6" customFormat="1" x14ac:dyDescent="0.4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s="6" customFormat="1" x14ac:dyDescent="0.4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s="6" customFormat="1" x14ac:dyDescent="0.4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s="6" customFormat="1" x14ac:dyDescent="0.4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s="6" customFormat="1" x14ac:dyDescent="0.4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s="6" customFormat="1" x14ac:dyDescent="0.4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s="6" customFormat="1" x14ac:dyDescent="0.45"/>
    <row r="122" spans="1:14" s="6" customFormat="1" x14ac:dyDescent="0.45"/>
    <row r="123" spans="1:14" s="6" customFormat="1" x14ac:dyDescent="0.45"/>
    <row r="124" spans="1:14" s="6" customFormat="1" x14ac:dyDescent="0.45"/>
    <row r="125" spans="1:14" s="6" customFormat="1" x14ac:dyDescent="0.45"/>
    <row r="126" spans="1:14" s="6" customFormat="1" x14ac:dyDescent="0.45"/>
    <row r="127" spans="1:14" s="6" customFormat="1" x14ac:dyDescent="0.45"/>
    <row r="128" spans="1:14" s="6" customFormat="1" x14ac:dyDescent="0.45"/>
    <row r="129" s="6" customFormat="1" x14ac:dyDescent="0.45"/>
    <row r="130" s="6" customFormat="1" x14ac:dyDescent="0.45"/>
    <row r="131" s="6" customFormat="1" x14ac:dyDescent="0.45"/>
    <row r="132" s="6" customFormat="1" x14ac:dyDescent="0.45"/>
    <row r="133" s="6" customFormat="1" x14ac:dyDescent="0.45"/>
    <row r="134" s="6" customFormat="1" x14ac:dyDescent="0.45"/>
    <row r="135" s="6" customFormat="1" x14ac:dyDescent="0.45"/>
    <row r="136" s="6" customFormat="1" x14ac:dyDescent="0.45"/>
    <row r="137" s="6" customFormat="1" x14ac:dyDescent="0.45"/>
    <row r="138" s="6" customFormat="1" x14ac:dyDescent="0.45"/>
    <row r="139" s="6" customFormat="1" x14ac:dyDescent="0.45"/>
    <row r="140" s="6" customFormat="1" x14ac:dyDescent="0.45"/>
    <row r="141" s="6" customFormat="1" x14ac:dyDescent="0.45"/>
    <row r="142" s="6" customFormat="1" x14ac:dyDescent="0.45"/>
    <row r="143" s="6" customFormat="1" x14ac:dyDescent="0.45"/>
    <row r="144" s="6" customFormat="1" x14ac:dyDescent="0.45"/>
    <row r="145" s="6" customFormat="1" x14ac:dyDescent="0.45"/>
    <row r="146" s="6" customFormat="1" x14ac:dyDescent="0.45"/>
    <row r="147" s="6" customFormat="1" x14ac:dyDescent="0.45"/>
    <row r="148" s="6" customFormat="1" x14ac:dyDescent="0.45"/>
    <row r="149" s="6" customFormat="1" x14ac:dyDescent="0.45"/>
    <row r="150" s="6" customFormat="1" x14ac:dyDescent="0.45"/>
    <row r="151" s="6" customFormat="1" x14ac:dyDescent="0.45"/>
    <row r="152" s="6" customFormat="1" x14ac:dyDescent="0.45"/>
    <row r="153" s="6" customFormat="1" x14ac:dyDescent="0.45"/>
    <row r="154" s="6" customFormat="1" x14ac:dyDescent="0.45"/>
    <row r="155" s="6" customFormat="1" x14ac:dyDescent="0.45"/>
    <row r="156" s="6" customFormat="1" x14ac:dyDescent="0.45"/>
    <row r="157" s="6" customFormat="1" x14ac:dyDescent="0.45"/>
    <row r="158" s="6" customFormat="1" x14ac:dyDescent="0.45"/>
    <row r="159" s="6" customFormat="1" x14ac:dyDescent="0.45"/>
    <row r="160" s="6" customFormat="1" x14ac:dyDescent="0.45"/>
    <row r="161" s="6" customFormat="1" x14ac:dyDescent="0.45"/>
    <row r="162" s="6" customFormat="1" x14ac:dyDescent="0.45"/>
    <row r="163" s="6" customFormat="1" x14ac:dyDescent="0.45"/>
    <row r="164" s="6" customFormat="1" x14ac:dyDescent="0.45"/>
    <row r="165" s="6" customFormat="1" x14ac:dyDescent="0.45"/>
    <row r="166" s="6" customFormat="1" x14ac:dyDescent="0.45"/>
    <row r="167" s="6" customFormat="1" x14ac:dyDescent="0.45"/>
    <row r="168" s="6" customFormat="1" x14ac:dyDescent="0.45"/>
    <row r="169" s="6" customFormat="1" x14ac:dyDescent="0.45"/>
    <row r="170" s="6" customFormat="1" x14ac:dyDescent="0.45"/>
    <row r="171" s="6" customFormat="1" x14ac:dyDescent="0.45"/>
    <row r="172" s="6" customFormat="1" x14ac:dyDescent="0.45"/>
    <row r="173" s="6" customFormat="1" x14ac:dyDescent="0.45"/>
    <row r="174" s="6" customFormat="1" x14ac:dyDescent="0.45"/>
    <row r="175" s="6" customFormat="1" x14ac:dyDescent="0.45"/>
    <row r="176" s="6" customFormat="1" x14ac:dyDescent="0.45"/>
    <row r="177" s="6" customFormat="1" x14ac:dyDescent="0.45"/>
    <row r="178" s="6" customFormat="1" x14ac:dyDescent="0.45"/>
    <row r="179" s="6" customFormat="1" x14ac:dyDescent="0.45"/>
    <row r="180" s="6" customFormat="1" x14ac:dyDescent="0.45"/>
    <row r="181" s="6" customFormat="1" x14ac:dyDescent="0.45"/>
    <row r="182" s="6" customFormat="1" x14ac:dyDescent="0.45"/>
    <row r="183" s="6" customFormat="1" x14ac:dyDescent="0.45"/>
    <row r="184" s="6" customFormat="1" x14ac:dyDescent="0.45"/>
    <row r="185" s="6" customFormat="1" x14ac:dyDescent="0.45"/>
    <row r="186" s="6" customFormat="1" x14ac:dyDescent="0.45"/>
    <row r="187" s="6" customFormat="1" x14ac:dyDescent="0.45"/>
    <row r="188" s="6" customFormat="1" x14ac:dyDescent="0.45"/>
    <row r="189" s="6" customFormat="1" x14ac:dyDescent="0.45"/>
    <row r="190" s="6" customFormat="1" x14ac:dyDescent="0.45"/>
    <row r="191" s="6" customFormat="1" x14ac:dyDescent="0.45"/>
    <row r="192" s="6" customFormat="1" x14ac:dyDescent="0.45"/>
    <row r="193" s="6" customFormat="1" x14ac:dyDescent="0.45"/>
    <row r="194" s="6" customFormat="1" x14ac:dyDescent="0.45"/>
    <row r="195" s="6" customFormat="1" x14ac:dyDescent="0.45"/>
    <row r="196" s="6" customFormat="1" x14ac:dyDescent="0.45"/>
    <row r="197" s="6" customFormat="1" x14ac:dyDescent="0.45"/>
    <row r="198" s="6" customFormat="1" x14ac:dyDescent="0.45"/>
    <row r="199" s="6" customFormat="1" x14ac:dyDescent="0.45"/>
    <row r="200" s="6" customFormat="1" x14ac:dyDescent="0.45"/>
    <row r="201" s="6" customFormat="1" x14ac:dyDescent="0.45"/>
    <row r="202" s="6" customFormat="1" x14ac:dyDescent="0.45"/>
    <row r="203" s="6" customFormat="1" x14ac:dyDescent="0.45"/>
    <row r="204" s="6" customFormat="1" x14ac:dyDescent="0.45"/>
    <row r="205" s="6" customFormat="1" x14ac:dyDescent="0.45"/>
    <row r="206" s="6" customFormat="1" x14ac:dyDescent="0.45"/>
    <row r="207" s="6" customFormat="1" x14ac:dyDescent="0.45"/>
    <row r="208" s="6" customFormat="1" x14ac:dyDescent="0.45"/>
    <row r="209" s="6" customFormat="1" x14ac:dyDescent="0.45"/>
    <row r="210" s="6" customFormat="1" x14ac:dyDescent="0.45"/>
    <row r="211" s="6" customFormat="1" x14ac:dyDescent="0.45"/>
    <row r="212" s="6" customFormat="1" x14ac:dyDescent="0.45"/>
    <row r="213" s="6" customFormat="1" x14ac:dyDescent="0.45"/>
    <row r="214" s="6" customFormat="1" x14ac:dyDescent="0.45"/>
    <row r="215" s="6" customFormat="1" x14ac:dyDescent="0.45"/>
    <row r="216" s="6" customFormat="1" x14ac:dyDescent="0.45"/>
    <row r="217" s="6" customFormat="1" x14ac:dyDescent="0.45"/>
    <row r="218" s="6" customFormat="1" x14ac:dyDescent="0.45"/>
    <row r="219" s="6" customFormat="1" x14ac:dyDescent="0.45"/>
    <row r="220" s="6" customFormat="1" x14ac:dyDescent="0.45"/>
    <row r="221" s="6" customFormat="1" x14ac:dyDescent="0.45"/>
    <row r="222" s="6" customFormat="1" x14ac:dyDescent="0.45"/>
    <row r="223" s="6" customFormat="1" x14ac:dyDescent="0.45"/>
    <row r="224" s="6" customFormat="1" x14ac:dyDescent="0.45"/>
    <row r="225" s="6" customFormat="1" x14ac:dyDescent="0.45"/>
    <row r="226" s="6" customFormat="1" x14ac:dyDescent="0.45"/>
    <row r="227" s="6" customFormat="1" x14ac:dyDescent="0.45"/>
    <row r="228" s="6" customFormat="1" x14ac:dyDescent="0.45"/>
    <row r="229" s="6" customFormat="1" x14ac:dyDescent="0.45"/>
    <row r="230" s="6" customFormat="1" x14ac:dyDescent="0.45"/>
    <row r="231" s="6" customFormat="1" x14ac:dyDescent="0.45"/>
    <row r="232" s="6" customFormat="1" x14ac:dyDescent="0.45"/>
    <row r="233" s="6" customFormat="1" x14ac:dyDescent="0.45"/>
    <row r="234" s="6" customFormat="1" x14ac:dyDescent="0.45"/>
    <row r="235" s="6" customFormat="1" x14ac:dyDescent="0.45"/>
    <row r="236" s="6" customFormat="1" x14ac:dyDescent="0.45"/>
    <row r="237" s="6" customFormat="1" x14ac:dyDescent="0.45"/>
    <row r="238" s="6" customFormat="1" x14ac:dyDescent="0.45"/>
    <row r="239" s="6" customFormat="1" x14ac:dyDescent="0.45"/>
    <row r="240" s="6" customFormat="1" x14ac:dyDescent="0.45"/>
    <row r="241" s="6" customFormat="1" x14ac:dyDescent="0.45"/>
    <row r="242" s="6" customFormat="1" x14ac:dyDescent="0.45"/>
    <row r="243" s="6" customFormat="1" x14ac:dyDescent="0.45"/>
    <row r="244" s="6" customFormat="1" x14ac:dyDescent="0.45"/>
    <row r="245" s="6" customFormat="1" x14ac:dyDescent="0.45"/>
    <row r="246" s="6" customFormat="1" x14ac:dyDescent="0.45"/>
    <row r="247" s="6" customFormat="1" x14ac:dyDescent="0.45"/>
    <row r="248" s="6" customFormat="1" x14ac:dyDescent="0.45"/>
    <row r="249" s="6" customFormat="1" x14ac:dyDescent="0.45"/>
    <row r="250" s="6" customFormat="1" x14ac:dyDescent="0.45"/>
    <row r="251" s="6" customFormat="1" x14ac:dyDescent="0.45"/>
    <row r="252" s="6" customFormat="1" x14ac:dyDescent="0.45"/>
    <row r="253" s="6" customFormat="1" x14ac:dyDescent="0.45"/>
    <row r="254" s="6" customFormat="1" x14ac:dyDescent="0.45"/>
    <row r="255" s="6" customFormat="1" x14ac:dyDescent="0.45"/>
    <row r="256" s="6" customFormat="1" x14ac:dyDescent="0.45"/>
    <row r="257" s="6" customFormat="1" x14ac:dyDescent="0.45"/>
    <row r="258" s="6" customFormat="1" x14ac:dyDescent="0.45"/>
    <row r="259" s="6" customFormat="1" x14ac:dyDescent="0.45"/>
    <row r="260" s="6" customFormat="1" x14ac:dyDescent="0.45"/>
    <row r="261" s="6" customFormat="1" x14ac:dyDescent="0.45"/>
    <row r="262" s="6" customFormat="1" x14ac:dyDescent="0.45"/>
    <row r="263" s="6" customFormat="1" x14ac:dyDescent="0.45"/>
    <row r="264" s="6" customFormat="1" x14ac:dyDescent="0.45"/>
    <row r="265" s="6" customFormat="1" x14ac:dyDescent="0.45"/>
    <row r="266" s="6" customFormat="1" x14ac:dyDescent="0.45"/>
    <row r="267" s="6" customFormat="1" x14ac:dyDescent="0.45"/>
    <row r="268" s="6" customFormat="1" x14ac:dyDescent="0.45"/>
    <row r="269" s="6" customFormat="1" x14ac:dyDescent="0.45"/>
    <row r="270" s="6" customFormat="1" x14ac:dyDescent="0.45"/>
    <row r="271" s="6" customFormat="1" x14ac:dyDescent="0.45"/>
    <row r="272" s="6" customFormat="1" x14ac:dyDescent="0.45"/>
    <row r="273" s="6" customFormat="1" x14ac:dyDescent="0.45"/>
    <row r="274" s="6" customFormat="1" x14ac:dyDescent="0.45"/>
    <row r="275" s="6" customFormat="1" x14ac:dyDescent="0.45"/>
    <row r="276" s="6" customFormat="1" x14ac:dyDescent="0.45"/>
    <row r="277" s="6" customFormat="1" x14ac:dyDescent="0.45"/>
    <row r="278" s="6" customFormat="1" x14ac:dyDescent="0.45"/>
    <row r="279" s="6" customFormat="1" x14ac:dyDescent="0.45"/>
    <row r="280" s="6" customFormat="1" x14ac:dyDescent="0.45"/>
  </sheetData>
  <mergeCells count="21">
    <mergeCell ref="B8:D8"/>
    <mergeCell ref="E8:I8"/>
    <mergeCell ref="J8:L8"/>
    <mergeCell ref="M8:N8"/>
    <mergeCell ref="B9:B10"/>
    <mergeCell ref="C9:C10"/>
    <mergeCell ref="D9:D10"/>
    <mergeCell ref="E9:E10"/>
    <mergeCell ref="M9:M10"/>
    <mergeCell ref="N9:N10"/>
    <mergeCell ref="J9:J10"/>
    <mergeCell ref="F9:F10"/>
    <mergeCell ref="G9:G10"/>
    <mergeCell ref="H9:H10"/>
    <mergeCell ref="I9:I10"/>
    <mergeCell ref="A32:A34"/>
    <mergeCell ref="A40:A42"/>
    <mergeCell ref="A44:A47"/>
    <mergeCell ref="K9:K10"/>
    <mergeCell ref="L9:L10"/>
    <mergeCell ref="A11:A13"/>
  </mergeCells>
  <conditionalFormatting sqref="A11:XFD11 B12:L35 M12:XFD70 B36:D36 B37:L47 B48:D48 B49:L61 B62:D62 B63:L70">
    <cfRule type="expression" dxfId="2" priority="1" stopIfTrue="1">
      <formula>AND(ROW()&gt;11,ROW()&lt;71,MOD(ROW(),2)=0)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AA442-A5E8-4557-BB6A-C5F5171373D3}">
  <sheetPr>
    <tabColor rgb="FF3222AA"/>
  </sheetPr>
  <dimension ref="B6:K45"/>
  <sheetViews>
    <sheetView zoomScale="137" workbookViewId="0">
      <selection activeCell="H12" sqref="H12:K16"/>
    </sheetView>
  </sheetViews>
  <sheetFormatPr baseColWidth="10" defaultColWidth="10.59765625" defaultRowHeight="14.25" x14ac:dyDescent="0.45"/>
  <cols>
    <col min="1" max="1" width="7.19921875" style="28" customWidth="1"/>
    <col min="2" max="2" width="11.59765625" style="28" customWidth="1"/>
    <col min="3" max="3" width="11.6640625" style="28" customWidth="1"/>
    <col min="4" max="4" width="8.796875" style="28" customWidth="1"/>
    <col min="5" max="5" width="9.06640625" style="28" customWidth="1"/>
    <col min="6" max="6" width="9" style="28" customWidth="1"/>
    <col min="7" max="7" width="9.33203125" style="28" customWidth="1"/>
    <col min="8" max="8" width="6.53125" style="28" customWidth="1"/>
    <col min="9" max="16384" width="10.59765625" style="28"/>
  </cols>
  <sheetData>
    <row r="6" spans="2:11" ht="9.4" customHeight="1" x14ac:dyDescent="0.45"/>
    <row r="7" spans="2:11" ht="21" x14ac:dyDescent="0.65">
      <c r="B7" s="35" t="s">
        <v>249</v>
      </c>
    </row>
    <row r="9" spans="2:11" ht="15.75" x14ac:dyDescent="0.5">
      <c r="B9" s="34" t="s">
        <v>386</v>
      </c>
      <c r="H9" s="34" t="s">
        <v>314</v>
      </c>
    </row>
    <row r="10" spans="2:11" ht="3.75" customHeight="1" x14ac:dyDescent="0.5">
      <c r="B10" s="29"/>
    </row>
    <row r="11" spans="2:11" x14ac:dyDescent="0.45">
      <c r="B11" s="28" t="s">
        <v>315</v>
      </c>
      <c r="C11" s="28" t="s">
        <v>316</v>
      </c>
      <c r="D11" s="28" t="s">
        <v>259</v>
      </c>
      <c r="E11" s="28" t="s">
        <v>258</v>
      </c>
      <c r="F11" s="28" t="s">
        <v>317</v>
      </c>
    </row>
    <row r="12" spans="2:11" x14ac:dyDescent="0.45">
      <c r="B12" s="30" t="s">
        <v>143</v>
      </c>
      <c r="C12" s="30" t="s">
        <v>144</v>
      </c>
      <c r="D12" s="32">
        <v>3.2</v>
      </c>
      <c r="E12" s="36"/>
      <c r="F12" s="32">
        <f>D12*E12</f>
        <v>0</v>
      </c>
      <c r="H12" s="277"/>
      <c r="I12" s="277"/>
      <c r="J12" s="277"/>
      <c r="K12" s="277"/>
    </row>
    <row r="13" spans="2:11" x14ac:dyDescent="0.45">
      <c r="B13" s="30" t="s">
        <v>30</v>
      </c>
      <c r="C13" s="30" t="s">
        <v>145</v>
      </c>
      <c r="D13" s="32">
        <v>5.4</v>
      </c>
      <c r="E13" s="36"/>
      <c r="F13" s="32">
        <f t="shared" ref="F13:F16" si="0">D13*E13</f>
        <v>0</v>
      </c>
      <c r="H13" s="277"/>
      <c r="I13" s="277"/>
      <c r="J13" s="277"/>
      <c r="K13" s="277"/>
    </row>
    <row r="14" spans="2:11" x14ac:dyDescent="0.45">
      <c r="B14" s="30" t="s">
        <v>16</v>
      </c>
      <c r="C14" s="30" t="s">
        <v>146</v>
      </c>
      <c r="D14" s="32">
        <v>8.6999999999999993</v>
      </c>
      <c r="E14" s="36"/>
      <c r="F14" s="32">
        <f t="shared" si="0"/>
        <v>0</v>
      </c>
      <c r="H14" s="277"/>
      <c r="I14" s="277"/>
      <c r="J14" s="277"/>
      <c r="K14" s="277"/>
    </row>
    <row r="15" spans="2:11" x14ac:dyDescent="0.45">
      <c r="B15" s="30" t="s">
        <v>20</v>
      </c>
      <c r="C15" s="30" t="s">
        <v>147</v>
      </c>
      <c r="D15" s="32">
        <v>16</v>
      </c>
      <c r="E15" s="36"/>
      <c r="F15" s="32">
        <f t="shared" si="0"/>
        <v>0</v>
      </c>
      <c r="H15" s="277"/>
      <c r="I15" s="277"/>
      <c r="J15" s="277"/>
      <c r="K15" s="277"/>
    </row>
    <row r="16" spans="2:11" x14ac:dyDescent="0.45">
      <c r="B16" s="30" t="s">
        <v>37</v>
      </c>
      <c r="C16" s="30" t="s">
        <v>148</v>
      </c>
      <c r="D16" s="224">
        <v>32</v>
      </c>
      <c r="E16" s="36"/>
      <c r="F16" s="32">
        <f t="shared" si="0"/>
        <v>0</v>
      </c>
      <c r="H16" s="277"/>
      <c r="I16" s="277"/>
      <c r="J16" s="277"/>
      <c r="K16" s="277"/>
    </row>
    <row r="18" spans="2:11" x14ac:dyDescent="0.45">
      <c r="B18" s="33" t="s">
        <v>318</v>
      </c>
    </row>
    <row r="19" spans="2:11" x14ac:dyDescent="0.45">
      <c r="B19" s="33" t="s">
        <v>319</v>
      </c>
    </row>
    <row r="22" spans="2:11" ht="15.75" x14ac:dyDescent="0.5">
      <c r="B22" s="34" t="s">
        <v>325</v>
      </c>
      <c r="H22" s="34" t="s">
        <v>314</v>
      </c>
    </row>
    <row r="23" spans="2:11" ht="3.75" customHeight="1" x14ac:dyDescent="0.45"/>
    <row r="24" spans="2:11" x14ac:dyDescent="0.45">
      <c r="B24" s="28" t="s">
        <v>315</v>
      </c>
      <c r="C24" s="28" t="s">
        <v>316</v>
      </c>
      <c r="D24" s="28" t="s">
        <v>259</v>
      </c>
      <c r="E24" s="28" t="s">
        <v>258</v>
      </c>
      <c r="F24" s="28" t="s">
        <v>317</v>
      </c>
    </row>
    <row r="25" spans="2:11" x14ac:dyDescent="0.45">
      <c r="B25" s="30" t="s">
        <v>143</v>
      </c>
      <c r="C25" s="30" t="s">
        <v>149</v>
      </c>
      <c r="D25" s="32">
        <v>42</v>
      </c>
      <c r="E25" s="36"/>
      <c r="F25" s="32">
        <f>D25*E25</f>
        <v>0</v>
      </c>
      <c r="H25" s="277"/>
      <c r="I25" s="277"/>
      <c r="J25" s="277"/>
      <c r="K25" s="277"/>
    </row>
    <row r="26" spans="2:11" x14ac:dyDescent="0.45">
      <c r="B26" s="30" t="s">
        <v>30</v>
      </c>
      <c r="C26" s="30" t="s">
        <v>147</v>
      </c>
      <c r="D26" s="32">
        <v>53</v>
      </c>
      <c r="E26" s="36"/>
      <c r="F26" s="32">
        <f t="shared" ref="F26:F29" si="1">D26*E26</f>
        <v>0</v>
      </c>
      <c r="H26" s="277"/>
      <c r="I26" s="277"/>
      <c r="J26" s="277"/>
      <c r="K26" s="277"/>
    </row>
    <row r="27" spans="2:11" x14ac:dyDescent="0.45">
      <c r="B27" s="30" t="s">
        <v>16</v>
      </c>
      <c r="C27" s="30" t="s">
        <v>148</v>
      </c>
      <c r="D27" s="32">
        <v>64</v>
      </c>
      <c r="E27" s="36"/>
      <c r="F27" s="32">
        <f t="shared" si="1"/>
        <v>0</v>
      </c>
      <c r="H27" s="277"/>
      <c r="I27" s="277"/>
      <c r="J27" s="277"/>
      <c r="K27" s="277"/>
    </row>
    <row r="28" spans="2:11" x14ac:dyDescent="0.45">
      <c r="B28" s="30" t="s">
        <v>20</v>
      </c>
      <c r="C28" s="30" t="s">
        <v>150</v>
      </c>
      <c r="D28" s="32">
        <v>77</v>
      </c>
      <c r="E28" s="36"/>
      <c r="F28" s="32">
        <f t="shared" si="1"/>
        <v>0</v>
      </c>
      <c r="H28" s="277"/>
      <c r="I28" s="277"/>
      <c r="J28" s="277"/>
      <c r="K28" s="277"/>
    </row>
    <row r="29" spans="2:11" x14ac:dyDescent="0.45">
      <c r="B29" s="30" t="s">
        <v>37</v>
      </c>
      <c r="C29" s="30" t="s">
        <v>151</v>
      </c>
      <c r="D29" s="32">
        <v>89</v>
      </c>
      <c r="E29" s="36"/>
      <c r="F29" s="32">
        <f t="shared" si="1"/>
        <v>0</v>
      </c>
      <c r="H29" s="277"/>
      <c r="I29" s="277"/>
      <c r="J29" s="277"/>
      <c r="K29" s="277"/>
    </row>
    <row r="31" spans="2:11" x14ac:dyDescent="0.45">
      <c r="B31" s="33" t="s">
        <v>322</v>
      </c>
      <c r="D31" s="228" t="b">
        <v>0</v>
      </c>
      <c r="E31" s="33" t="s">
        <v>323</v>
      </c>
      <c r="H31" s="228" t="b">
        <v>0</v>
      </c>
      <c r="I31" s="33" t="s">
        <v>324</v>
      </c>
    </row>
    <row r="33" spans="2:11" ht="15.75" x14ac:dyDescent="0.5">
      <c r="B33" s="227" t="s">
        <v>320</v>
      </c>
      <c r="H33" s="34"/>
    </row>
    <row r="34" spans="2:11" ht="14.35" customHeight="1" x14ac:dyDescent="0.45">
      <c r="B34" s="33" t="s">
        <v>321</v>
      </c>
    </row>
    <row r="36" spans="2:11" x14ac:dyDescent="0.45">
      <c r="D36" s="225"/>
      <c r="E36" s="226"/>
      <c r="F36" s="225"/>
      <c r="H36" s="360"/>
      <c r="I36" s="360"/>
      <c r="J36" s="360"/>
      <c r="K36" s="360"/>
    </row>
    <row r="37" spans="2:11" x14ac:dyDescent="0.45">
      <c r="D37" s="225"/>
      <c r="E37" s="226"/>
      <c r="F37" s="225"/>
      <c r="H37" s="360"/>
      <c r="I37" s="360"/>
      <c r="J37" s="360"/>
      <c r="K37" s="360"/>
    </row>
    <row r="38" spans="2:11" x14ac:dyDescent="0.45">
      <c r="D38" s="225"/>
      <c r="E38" s="226"/>
      <c r="F38" s="225"/>
      <c r="H38" s="360"/>
      <c r="I38" s="360"/>
      <c r="J38" s="360"/>
      <c r="K38" s="360"/>
    </row>
    <row r="39" spans="2:11" x14ac:dyDescent="0.45">
      <c r="D39" s="225"/>
      <c r="E39" s="226"/>
      <c r="F39" s="225"/>
      <c r="H39" s="360"/>
      <c r="I39" s="360"/>
      <c r="J39" s="360"/>
      <c r="K39" s="360"/>
    </row>
    <row r="40" spans="2:11" x14ac:dyDescent="0.45">
      <c r="D40" s="225"/>
      <c r="E40" s="226"/>
      <c r="F40" s="225"/>
      <c r="H40" s="360"/>
      <c r="I40" s="360"/>
      <c r="J40" s="360"/>
      <c r="K40" s="360"/>
    </row>
    <row r="42" spans="2:11" x14ac:dyDescent="0.45">
      <c r="B42" s="33"/>
    </row>
    <row r="43" spans="2:11" x14ac:dyDescent="0.45">
      <c r="B43" s="33"/>
    </row>
    <row r="45" spans="2:11" x14ac:dyDescent="0.45">
      <c r="B45" s="33"/>
    </row>
  </sheetData>
  <mergeCells count="3">
    <mergeCell ref="H36:K40"/>
    <mergeCell ref="H12:K16"/>
    <mergeCell ref="H25:K29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3C587"/>
  </sheetPr>
  <dimension ref="A1:Y109"/>
  <sheetViews>
    <sheetView zoomScale="60" zoomScaleNormal="67" workbookViewId="0">
      <pane ySplit="10" topLeftCell="A11" activePane="bottomLeft" state="frozen"/>
      <selection pane="bottomLeft" activeCell="H11" sqref="H11"/>
    </sheetView>
  </sheetViews>
  <sheetFormatPr baseColWidth="10" defaultColWidth="10.59765625" defaultRowHeight="14.25" x14ac:dyDescent="0.45"/>
  <cols>
    <col min="1" max="1" width="5.59765625" style="6" customWidth="1"/>
    <col min="2" max="2" width="22.3984375" style="6" customWidth="1"/>
    <col min="3" max="3" width="17.73046875" style="6" customWidth="1"/>
    <col min="4" max="4" width="22.1328125" style="6" customWidth="1"/>
    <col min="5" max="5" width="18.86328125" style="6" customWidth="1"/>
    <col min="6" max="6" width="9.59765625" style="6" customWidth="1"/>
    <col min="7" max="7" width="16.265625" style="6" customWidth="1"/>
    <col min="8" max="23" width="8.73046875" style="6" customWidth="1"/>
    <col min="24" max="24" width="13.73046875" style="6" customWidth="1"/>
    <col min="25" max="25" width="15.3984375" style="6" customWidth="1"/>
    <col min="26" max="16384" width="10.59765625" style="6"/>
  </cols>
  <sheetData>
    <row r="1" spans="1:25" s="100" customFormat="1" x14ac:dyDescent="0.45"/>
    <row r="2" spans="1:25" s="100" customFormat="1" x14ac:dyDescent="0.45"/>
    <row r="3" spans="1:25" s="100" customFormat="1" x14ac:dyDescent="0.45"/>
    <row r="4" spans="1:25" s="100" customFormat="1" x14ac:dyDescent="0.45"/>
    <row r="5" spans="1:25" s="100" customFormat="1" x14ac:dyDescent="0.45"/>
    <row r="6" spans="1:25" s="100" customFormat="1" ht="21" x14ac:dyDescent="0.65">
      <c r="B6" s="101" t="s">
        <v>278</v>
      </c>
      <c r="F6" s="102"/>
      <c r="G6" s="102"/>
    </row>
    <row r="7" spans="1:25" s="100" customFormat="1" ht="21" customHeight="1" x14ac:dyDescent="0.65">
      <c r="A7" s="102"/>
      <c r="B7" s="102"/>
      <c r="C7" s="102"/>
      <c r="D7" s="102"/>
      <c r="E7" s="102"/>
      <c r="F7" s="102"/>
      <c r="G7" s="102"/>
    </row>
    <row r="8" spans="1:25" s="100" customFormat="1" ht="35.1" customHeight="1" x14ac:dyDescent="0.45">
      <c r="B8" s="363" t="s">
        <v>1</v>
      </c>
      <c r="C8" s="363"/>
      <c r="D8" s="363"/>
      <c r="E8" s="363"/>
      <c r="F8" s="363"/>
      <c r="G8" s="363"/>
      <c r="H8" s="363" t="s">
        <v>2</v>
      </c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 t="s">
        <v>257</v>
      </c>
      <c r="Y8" s="363"/>
    </row>
    <row r="9" spans="1:25" s="100" customFormat="1" ht="18" customHeight="1" x14ac:dyDescent="0.45">
      <c r="B9" s="364" t="s">
        <v>292</v>
      </c>
      <c r="C9" s="364" t="s">
        <v>3</v>
      </c>
      <c r="D9" s="364" t="s">
        <v>293</v>
      </c>
      <c r="E9" s="361" t="s">
        <v>295</v>
      </c>
      <c r="F9" s="365" t="s">
        <v>294</v>
      </c>
      <c r="G9" s="364" t="s">
        <v>259</v>
      </c>
      <c r="H9" s="340" t="s">
        <v>279</v>
      </c>
      <c r="I9" s="312" t="s">
        <v>4</v>
      </c>
      <c r="J9" s="314" t="s">
        <v>280</v>
      </c>
      <c r="K9" s="316" t="s">
        <v>281</v>
      </c>
      <c r="L9" s="318" t="s">
        <v>282</v>
      </c>
      <c r="M9" s="320" t="s">
        <v>283</v>
      </c>
      <c r="N9" s="322" t="s">
        <v>284</v>
      </c>
      <c r="O9" s="308" t="s">
        <v>5</v>
      </c>
      <c r="P9" s="310" t="s">
        <v>285</v>
      </c>
      <c r="Q9" s="342" t="s">
        <v>286</v>
      </c>
      <c r="R9" s="291" t="s">
        <v>287</v>
      </c>
      <c r="S9" s="293" t="s">
        <v>288</v>
      </c>
      <c r="T9" s="295" t="s">
        <v>289</v>
      </c>
      <c r="U9" s="343" t="s">
        <v>290</v>
      </c>
      <c r="V9" s="343"/>
      <c r="W9" s="343"/>
      <c r="X9" s="365" t="s">
        <v>296</v>
      </c>
      <c r="Y9" s="365" t="s">
        <v>297</v>
      </c>
    </row>
    <row r="10" spans="1:25" s="100" customFormat="1" ht="39.950000000000003" customHeight="1" x14ac:dyDescent="0.45">
      <c r="B10" s="364"/>
      <c r="C10" s="364"/>
      <c r="D10" s="364"/>
      <c r="E10" s="362"/>
      <c r="F10" s="365"/>
      <c r="G10" s="364"/>
      <c r="H10" s="341"/>
      <c r="I10" s="313"/>
      <c r="J10" s="315"/>
      <c r="K10" s="317"/>
      <c r="L10" s="319"/>
      <c r="M10" s="321"/>
      <c r="N10" s="323"/>
      <c r="O10" s="309"/>
      <c r="P10" s="311"/>
      <c r="Q10" s="388"/>
      <c r="R10" s="292"/>
      <c r="S10" s="294"/>
      <c r="T10" s="389"/>
      <c r="U10" s="390" t="s">
        <v>6</v>
      </c>
      <c r="V10" s="391" t="s">
        <v>7</v>
      </c>
      <c r="W10" s="68" t="s">
        <v>291</v>
      </c>
      <c r="X10" s="365"/>
      <c r="Y10" s="365"/>
    </row>
    <row r="11" spans="1:25" ht="40.049999999999997" customHeight="1" x14ac:dyDescent="0.45">
      <c r="B11" s="245" t="s">
        <v>152</v>
      </c>
      <c r="C11" s="245" t="s">
        <v>153</v>
      </c>
      <c r="D11" s="229" t="s">
        <v>385</v>
      </c>
      <c r="E11" s="245"/>
      <c r="F11" s="256">
        <f>SUM(F12:F30)</f>
        <v>146</v>
      </c>
      <c r="G11" s="260">
        <f>SUM(G12:G30)*0.95</f>
        <v>3016.25</v>
      </c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49">
        <f>SUM(H11:W11)*F11</f>
        <v>0</v>
      </c>
      <c r="Y11" s="250">
        <f>SUM(H11:W11)*G11</f>
        <v>0</v>
      </c>
    </row>
    <row r="12" spans="1:25" ht="24" customHeight="1" x14ac:dyDescent="0.45">
      <c r="B12" s="107" t="s">
        <v>152</v>
      </c>
      <c r="C12" s="107" t="s">
        <v>154</v>
      </c>
      <c r="D12" s="179" t="s">
        <v>155</v>
      </c>
      <c r="E12" s="107" t="s">
        <v>37</v>
      </c>
      <c r="F12" s="109">
        <v>1</v>
      </c>
      <c r="G12" s="111">
        <v>165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44">
        <f t="shared" ref="X12:X14" si="0">SUM(H12:W12)*F12</f>
        <v>0</v>
      </c>
      <c r="Y12" s="145">
        <f t="shared" ref="Y12:Y14" si="1">SUM(H12:W12)*G12</f>
        <v>0</v>
      </c>
    </row>
    <row r="13" spans="1:25" ht="24" customHeight="1" x14ac:dyDescent="0.45">
      <c r="B13" s="107" t="s">
        <v>152</v>
      </c>
      <c r="C13" s="107" t="s">
        <v>156</v>
      </c>
      <c r="D13" s="179" t="s">
        <v>155</v>
      </c>
      <c r="E13" s="107" t="s">
        <v>37</v>
      </c>
      <c r="F13" s="109">
        <v>2</v>
      </c>
      <c r="G13" s="111">
        <v>190</v>
      </c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44">
        <f t="shared" si="0"/>
        <v>0</v>
      </c>
      <c r="Y13" s="145">
        <f t="shared" si="1"/>
        <v>0</v>
      </c>
    </row>
    <row r="14" spans="1:25" ht="24" customHeight="1" x14ac:dyDescent="0.45">
      <c r="B14" s="107" t="s">
        <v>152</v>
      </c>
      <c r="C14" s="107" t="s">
        <v>157</v>
      </c>
      <c r="D14" s="179" t="s">
        <v>429</v>
      </c>
      <c r="E14" s="107" t="s">
        <v>20</v>
      </c>
      <c r="F14" s="109">
        <v>2</v>
      </c>
      <c r="G14" s="111">
        <v>170</v>
      </c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44">
        <f t="shared" si="0"/>
        <v>0</v>
      </c>
      <c r="Y14" s="145">
        <f t="shared" si="1"/>
        <v>0</v>
      </c>
    </row>
    <row r="15" spans="1:25" ht="24" customHeight="1" x14ac:dyDescent="0.45">
      <c r="B15" s="107" t="s">
        <v>152</v>
      </c>
      <c r="C15" s="107" t="s">
        <v>158</v>
      </c>
      <c r="D15" s="179" t="s">
        <v>155</v>
      </c>
      <c r="E15" s="107" t="s">
        <v>37</v>
      </c>
      <c r="F15" s="109">
        <v>1</v>
      </c>
      <c r="G15" s="111">
        <v>140</v>
      </c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44">
        <f t="shared" ref="X15:X78" si="2">SUM(H15:W15)*F15</f>
        <v>0</v>
      </c>
      <c r="Y15" s="145">
        <f t="shared" ref="Y15:Y78" si="3">SUM(H15:W15)*G15</f>
        <v>0</v>
      </c>
    </row>
    <row r="16" spans="1:25" ht="24" customHeight="1" x14ac:dyDescent="0.45">
      <c r="B16" s="107" t="s">
        <v>152</v>
      </c>
      <c r="C16" s="107" t="s">
        <v>159</v>
      </c>
      <c r="D16" s="179" t="s">
        <v>424</v>
      </c>
      <c r="E16" s="107" t="s">
        <v>37</v>
      </c>
      <c r="F16" s="109">
        <v>3</v>
      </c>
      <c r="G16" s="111">
        <v>170</v>
      </c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44">
        <f t="shared" si="2"/>
        <v>0</v>
      </c>
      <c r="Y16" s="145">
        <f t="shared" si="3"/>
        <v>0</v>
      </c>
    </row>
    <row r="17" spans="2:25" ht="24" customHeight="1" x14ac:dyDescent="0.45">
      <c r="B17" s="107" t="s">
        <v>152</v>
      </c>
      <c r="C17" s="107" t="s">
        <v>160</v>
      </c>
      <c r="D17" s="179" t="s">
        <v>430</v>
      </c>
      <c r="E17" s="107" t="s">
        <v>37</v>
      </c>
      <c r="F17" s="109">
        <v>2</v>
      </c>
      <c r="G17" s="111">
        <v>180</v>
      </c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44">
        <f t="shared" si="2"/>
        <v>0</v>
      </c>
      <c r="Y17" s="145">
        <f t="shared" si="3"/>
        <v>0</v>
      </c>
    </row>
    <row r="18" spans="2:25" ht="24" customHeight="1" x14ac:dyDescent="0.45">
      <c r="B18" s="107" t="s">
        <v>152</v>
      </c>
      <c r="C18" s="107" t="s">
        <v>161</v>
      </c>
      <c r="D18" s="179" t="s">
        <v>162</v>
      </c>
      <c r="E18" s="107" t="s">
        <v>37</v>
      </c>
      <c r="F18" s="109">
        <v>4</v>
      </c>
      <c r="G18" s="111">
        <v>250</v>
      </c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44">
        <f t="shared" si="2"/>
        <v>0</v>
      </c>
      <c r="Y18" s="145">
        <f t="shared" si="3"/>
        <v>0</v>
      </c>
    </row>
    <row r="19" spans="2:25" ht="24" customHeight="1" x14ac:dyDescent="0.45">
      <c r="B19" s="107" t="s">
        <v>152</v>
      </c>
      <c r="C19" s="107" t="s">
        <v>163</v>
      </c>
      <c r="D19" s="179" t="s">
        <v>155</v>
      </c>
      <c r="E19" s="107" t="s">
        <v>37</v>
      </c>
      <c r="F19" s="109">
        <v>6</v>
      </c>
      <c r="G19" s="111">
        <v>280</v>
      </c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44">
        <f t="shared" si="2"/>
        <v>0</v>
      </c>
      <c r="Y19" s="145">
        <f t="shared" si="3"/>
        <v>0</v>
      </c>
    </row>
    <row r="20" spans="2:25" ht="24" customHeight="1" x14ac:dyDescent="0.45">
      <c r="B20" s="107" t="s">
        <v>152</v>
      </c>
      <c r="C20" s="107" t="s">
        <v>164</v>
      </c>
      <c r="D20" s="179" t="s">
        <v>425</v>
      </c>
      <c r="E20" s="107" t="s">
        <v>47</v>
      </c>
      <c r="F20" s="109">
        <v>3</v>
      </c>
      <c r="G20" s="111">
        <v>130</v>
      </c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44">
        <f t="shared" si="2"/>
        <v>0</v>
      </c>
      <c r="Y20" s="145">
        <f t="shared" si="3"/>
        <v>0</v>
      </c>
    </row>
    <row r="21" spans="2:25" ht="24" customHeight="1" x14ac:dyDescent="0.45">
      <c r="B21" s="107" t="s">
        <v>152</v>
      </c>
      <c r="C21" s="107" t="s">
        <v>165</v>
      </c>
      <c r="D21" s="179" t="s">
        <v>430</v>
      </c>
      <c r="E21" s="107" t="s">
        <v>47</v>
      </c>
      <c r="F21" s="109">
        <v>4</v>
      </c>
      <c r="G21" s="111">
        <v>220</v>
      </c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44">
        <f t="shared" si="2"/>
        <v>0</v>
      </c>
      <c r="Y21" s="145">
        <f t="shared" si="3"/>
        <v>0</v>
      </c>
    </row>
    <row r="22" spans="2:25" ht="24" customHeight="1" x14ac:dyDescent="0.45">
      <c r="B22" s="107" t="s">
        <v>152</v>
      </c>
      <c r="C22" s="107" t="s">
        <v>166</v>
      </c>
      <c r="D22" s="179" t="s">
        <v>430</v>
      </c>
      <c r="E22" s="107" t="s">
        <v>34</v>
      </c>
      <c r="F22" s="109">
        <v>9</v>
      </c>
      <c r="G22" s="111">
        <v>230</v>
      </c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44">
        <f t="shared" si="2"/>
        <v>0</v>
      </c>
      <c r="Y22" s="145">
        <f t="shared" si="3"/>
        <v>0</v>
      </c>
    </row>
    <row r="23" spans="2:25" ht="24" customHeight="1" x14ac:dyDescent="0.45">
      <c r="B23" s="107" t="s">
        <v>152</v>
      </c>
      <c r="C23" s="107" t="s">
        <v>167</v>
      </c>
      <c r="D23" s="179" t="s">
        <v>155</v>
      </c>
      <c r="E23" s="107" t="s">
        <v>34</v>
      </c>
      <c r="F23" s="109">
        <v>7</v>
      </c>
      <c r="G23" s="111">
        <v>165</v>
      </c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44">
        <f t="shared" si="2"/>
        <v>0</v>
      </c>
      <c r="Y23" s="145">
        <f t="shared" si="3"/>
        <v>0</v>
      </c>
    </row>
    <row r="24" spans="2:25" ht="24" customHeight="1" x14ac:dyDescent="0.45">
      <c r="B24" s="107" t="s">
        <v>152</v>
      </c>
      <c r="C24" s="107" t="s">
        <v>168</v>
      </c>
      <c r="D24" s="179" t="s">
        <v>431</v>
      </c>
      <c r="E24" s="107" t="s">
        <v>84</v>
      </c>
      <c r="F24" s="109">
        <v>10</v>
      </c>
      <c r="G24" s="111">
        <v>115</v>
      </c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44">
        <f t="shared" si="2"/>
        <v>0</v>
      </c>
      <c r="Y24" s="145">
        <f t="shared" si="3"/>
        <v>0</v>
      </c>
    </row>
    <row r="25" spans="2:25" ht="24" customHeight="1" x14ac:dyDescent="0.45">
      <c r="B25" s="107" t="s">
        <v>152</v>
      </c>
      <c r="C25" s="107" t="s">
        <v>169</v>
      </c>
      <c r="D25" s="179" t="s">
        <v>432</v>
      </c>
      <c r="E25" s="107" t="s">
        <v>84</v>
      </c>
      <c r="F25" s="109">
        <v>17</v>
      </c>
      <c r="G25" s="111">
        <v>200</v>
      </c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44">
        <f t="shared" si="2"/>
        <v>0</v>
      </c>
      <c r="Y25" s="145">
        <f t="shared" si="3"/>
        <v>0</v>
      </c>
    </row>
    <row r="26" spans="2:25" ht="24" customHeight="1" x14ac:dyDescent="0.45">
      <c r="B26" s="107" t="s">
        <v>152</v>
      </c>
      <c r="C26" s="107" t="s">
        <v>170</v>
      </c>
      <c r="D26" s="179" t="s">
        <v>155</v>
      </c>
      <c r="E26" s="107" t="s">
        <v>20</v>
      </c>
      <c r="F26" s="109">
        <v>6</v>
      </c>
      <c r="G26" s="111">
        <v>130</v>
      </c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44">
        <f t="shared" si="2"/>
        <v>0</v>
      </c>
      <c r="Y26" s="145">
        <f t="shared" si="3"/>
        <v>0</v>
      </c>
    </row>
    <row r="27" spans="2:25" ht="24" customHeight="1" x14ac:dyDescent="0.45">
      <c r="B27" s="107" t="s">
        <v>152</v>
      </c>
      <c r="C27" s="107" t="s">
        <v>171</v>
      </c>
      <c r="D27" s="179" t="s">
        <v>432</v>
      </c>
      <c r="E27" s="107" t="s">
        <v>13</v>
      </c>
      <c r="F27" s="109">
        <v>17</v>
      </c>
      <c r="G27" s="111">
        <v>120</v>
      </c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44">
        <f t="shared" si="2"/>
        <v>0</v>
      </c>
      <c r="Y27" s="145">
        <f t="shared" si="3"/>
        <v>0</v>
      </c>
    </row>
    <row r="28" spans="2:25" ht="24" customHeight="1" x14ac:dyDescent="0.45">
      <c r="B28" s="107" t="s">
        <v>152</v>
      </c>
      <c r="C28" s="107" t="s">
        <v>172</v>
      </c>
      <c r="D28" s="179" t="s">
        <v>433</v>
      </c>
      <c r="E28" s="107" t="s">
        <v>13</v>
      </c>
      <c r="F28" s="109">
        <v>17</v>
      </c>
      <c r="G28" s="111">
        <v>120</v>
      </c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44">
        <f t="shared" si="2"/>
        <v>0</v>
      </c>
      <c r="Y28" s="145">
        <f t="shared" si="3"/>
        <v>0</v>
      </c>
    </row>
    <row r="29" spans="2:25" ht="24" customHeight="1" x14ac:dyDescent="0.45">
      <c r="B29" s="107" t="s">
        <v>152</v>
      </c>
      <c r="C29" s="107" t="s">
        <v>173</v>
      </c>
      <c r="D29" s="179" t="s">
        <v>433</v>
      </c>
      <c r="E29" s="107" t="s">
        <v>84</v>
      </c>
      <c r="F29" s="109">
        <v>14</v>
      </c>
      <c r="G29" s="111">
        <v>110</v>
      </c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44">
        <f t="shared" si="2"/>
        <v>0</v>
      </c>
      <c r="Y29" s="145">
        <f t="shared" si="3"/>
        <v>0</v>
      </c>
    </row>
    <row r="30" spans="2:25" ht="24" customHeight="1" x14ac:dyDescent="0.45">
      <c r="B30" s="107" t="s">
        <v>152</v>
      </c>
      <c r="C30" s="107" t="s">
        <v>174</v>
      </c>
      <c r="D30" s="179" t="s">
        <v>434</v>
      </c>
      <c r="E30" s="107" t="s">
        <v>27</v>
      </c>
      <c r="F30" s="109">
        <v>21</v>
      </c>
      <c r="G30" s="111">
        <v>90</v>
      </c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44">
        <f t="shared" si="2"/>
        <v>0</v>
      </c>
      <c r="Y30" s="145">
        <f t="shared" si="3"/>
        <v>0</v>
      </c>
    </row>
    <row r="31" spans="2:25" ht="24" customHeight="1" x14ac:dyDescent="0.45">
      <c r="B31" s="107"/>
      <c r="C31" s="107"/>
      <c r="D31" s="107"/>
      <c r="E31" s="107"/>
      <c r="F31" s="109"/>
      <c r="G31" s="111"/>
      <c r="H31" s="113"/>
      <c r="I31" s="114"/>
      <c r="J31" s="197"/>
      <c r="K31" s="198"/>
      <c r="L31" s="199"/>
      <c r="M31" s="200"/>
      <c r="N31" s="201"/>
      <c r="O31" s="202"/>
      <c r="P31" s="203"/>
      <c r="Q31" s="204"/>
      <c r="R31" s="205"/>
      <c r="S31" s="206"/>
      <c r="T31" s="207"/>
      <c r="U31" s="208"/>
      <c r="V31" s="209"/>
      <c r="W31" s="210"/>
      <c r="X31" s="144"/>
      <c r="Y31" s="145"/>
    </row>
    <row r="32" spans="2:25" ht="40.049999999999997" customHeight="1" x14ac:dyDescent="0.45">
      <c r="B32" s="245" t="s">
        <v>175</v>
      </c>
      <c r="C32" s="245" t="s">
        <v>153</v>
      </c>
      <c r="D32" s="229" t="s">
        <v>385</v>
      </c>
      <c r="E32" s="245"/>
      <c r="F32" s="256">
        <f>SUM(F33:F40)</f>
        <v>76</v>
      </c>
      <c r="G32" s="261">
        <f>SUM(G33:G40)*0.95</f>
        <v>1501</v>
      </c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49">
        <f t="shared" si="2"/>
        <v>0</v>
      </c>
      <c r="Y32" s="250">
        <f t="shared" si="3"/>
        <v>0</v>
      </c>
    </row>
    <row r="33" spans="1:25" ht="24" customHeight="1" x14ac:dyDescent="0.45">
      <c r="B33" s="140" t="s">
        <v>175</v>
      </c>
      <c r="C33" s="107" t="s">
        <v>44</v>
      </c>
      <c r="D33" s="107" t="s">
        <v>398</v>
      </c>
      <c r="E33" s="107" t="s">
        <v>44</v>
      </c>
      <c r="F33" s="109">
        <v>26</v>
      </c>
      <c r="G33" s="111">
        <v>130</v>
      </c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44">
        <f t="shared" si="2"/>
        <v>0</v>
      </c>
      <c r="Y33" s="145">
        <f t="shared" si="3"/>
        <v>0</v>
      </c>
    </row>
    <row r="34" spans="1:25" ht="24" customHeight="1" x14ac:dyDescent="0.45">
      <c r="B34" s="140" t="s">
        <v>175</v>
      </c>
      <c r="C34" s="107" t="s">
        <v>30</v>
      </c>
      <c r="D34" s="107" t="s">
        <v>399</v>
      </c>
      <c r="E34" s="107" t="s">
        <v>30</v>
      </c>
      <c r="F34" s="109">
        <v>26</v>
      </c>
      <c r="G34" s="111">
        <v>225</v>
      </c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44">
        <f t="shared" si="2"/>
        <v>0</v>
      </c>
      <c r="Y34" s="145">
        <f t="shared" si="3"/>
        <v>0</v>
      </c>
    </row>
    <row r="35" spans="1:25" ht="24" customHeight="1" x14ac:dyDescent="0.45">
      <c r="B35" s="140" t="s">
        <v>175</v>
      </c>
      <c r="C35" s="107" t="s">
        <v>16</v>
      </c>
      <c r="D35" s="107" t="s">
        <v>399</v>
      </c>
      <c r="E35" s="107" t="s">
        <v>16</v>
      </c>
      <c r="F35" s="109">
        <v>15</v>
      </c>
      <c r="G35" s="111">
        <v>235</v>
      </c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44">
        <f t="shared" si="2"/>
        <v>0</v>
      </c>
      <c r="Y35" s="145">
        <f t="shared" si="3"/>
        <v>0</v>
      </c>
    </row>
    <row r="36" spans="1:25" ht="24" customHeight="1" x14ac:dyDescent="0.45">
      <c r="B36" s="140" t="s">
        <v>175</v>
      </c>
      <c r="C36" s="107" t="s">
        <v>20</v>
      </c>
      <c r="D36" s="107" t="s">
        <v>69</v>
      </c>
      <c r="E36" s="107" t="s">
        <v>20</v>
      </c>
      <c r="F36" s="109">
        <v>5</v>
      </c>
      <c r="G36" s="111">
        <v>280</v>
      </c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44">
        <f t="shared" si="2"/>
        <v>0</v>
      </c>
      <c r="Y36" s="145">
        <f t="shared" si="3"/>
        <v>0</v>
      </c>
    </row>
    <row r="37" spans="1:25" ht="24" customHeight="1" x14ac:dyDescent="0.45">
      <c r="A37" s="103"/>
      <c r="B37" s="141" t="s">
        <v>175</v>
      </c>
      <c r="C37" s="107" t="s">
        <v>375</v>
      </c>
      <c r="D37" s="107" t="s">
        <v>69</v>
      </c>
      <c r="E37" s="107" t="s">
        <v>371</v>
      </c>
      <c r="F37" s="109">
        <v>1</v>
      </c>
      <c r="G37" s="111">
        <v>145</v>
      </c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381"/>
      <c r="V37" s="382"/>
      <c r="W37" s="383"/>
      <c r="X37" s="144">
        <f t="shared" si="2"/>
        <v>0</v>
      </c>
      <c r="Y37" s="145">
        <f t="shared" si="3"/>
        <v>0</v>
      </c>
    </row>
    <row r="38" spans="1:25" ht="24" customHeight="1" x14ac:dyDescent="0.45">
      <c r="A38" s="104"/>
      <c r="B38" s="141" t="s">
        <v>175</v>
      </c>
      <c r="C38" s="107" t="s">
        <v>376</v>
      </c>
      <c r="D38" s="107" t="s">
        <v>69</v>
      </c>
      <c r="E38" s="107" t="s">
        <v>371</v>
      </c>
      <c r="F38" s="109">
        <v>1</v>
      </c>
      <c r="G38" s="111">
        <v>145</v>
      </c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381"/>
      <c r="V38" s="382"/>
      <c r="W38" s="383"/>
      <c r="X38" s="144">
        <f t="shared" si="2"/>
        <v>0</v>
      </c>
      <c r="Y38" s="145">
        <f t="shared" si="3"/>
        <v>0</v>
      </c>
    </row>
    <row r="39" spans="1:25" ht="24" customHeight="1" x14ac:dyDescent="0.45">
      <c r="A39" s="104"/>
      <c r="B39" s="141" t="s">
        <v>175</v>
      </c>
      <c r="C39" s="107" t="s">
        <v>377</v>
      </c>
      <c r="D39" s="107" t="s">
        <v>69</v>
      </c>
      <c r="E39" s="107" t="s">
        <v>371</v>
      </c>
      <c r="F39" s="109">
        <v>1</v>
      </c>
      <c r="G39" s="111">
        <v>220</v>
      </c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381"/>
      <c r="V39" s="382"/>
      <c r="W39" s="383"/>
      <c r="X39" s="144">
        <f t="shared" si="2"/>
        <v>0</v>
      </c>
      <c r="Y39" s="145">
        <f t="shared" si="3"/>
        <v>0</v>
      </c>
    </row>
    <row r="40" spans="1:25" ht="24" customHeight="1" x14ac:dyDescent="0.45">
      <c r="A40" s="104"/>
      <c r="B40" s="141" t="s">
        <v>175</v>
      </c>
      <c r="C40" s="107" t="s">
        <v>378</v>
      </c>
      <c r="D40" s="107" t="s">
        <v>69</v>
      </c>
      <c r="E40" s="107" t="s">
        <v>371</v>
      </c>
      <c r="F40" s="109">
        <v>1</v>
      </c>
      <c r="G40" s="111">
        <v>200</v>
      </c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381"/>
      <c r="V40" s="382"/>
      <c r="W40" s="383"/>
      <c r="X40" s="144">
        <f t="shared" si="2"/>
        <v>0</v>
      </c>
      <c r="Y40" s="145">
        <f t="shared" si="3"/>
        <v>0</v>
      </c>
    </row>
    <row r="41" spans="1:25" ht="24" customHeight="1" x14ac:dyDescent="0.45">
      <c r="B41" s="140"/>
      <c r="C41" s="107"/>
      <c r="D41" s="107"/>
      <c r="E41" s="107"/>
      <c r="F41" s="109"/>
      <c r="G41" s="111"/>
      <c r="H41" s="113"/>
      <c r="I41" s="114"/>
      <c r="J41" s="197"/>
      <c r="K41" s="198"/>
      <c r="L41" s="199"/>
      <c r="M41" s="200"/>
      <c r="N41" s="201"/>
      <c r="O41" s="202"/>
      <c r="P41" s="203"/>
      <c r="Q41" s="204"/>
      <c r="R41" s="205"/>
      <c r="S41" s="206"/>
      <c r="T41" s="207"/>
      <c r="U41" s="208"/>
      <c r="V41" s="209"/>
      <c r="W41" s="210"/>
      <c r="X41" s="144"/>
      <c r="Y41" s="145"/>
    </row>
    <row r="42" spans="1:25" ht="40.049999999999997" customHeight="1" x14ac:dyDescent="0.45">
      <c r="B42" s="245" t="s">
        <v>176</v>
      </c>
      <c r="C42" s="245" t="s">
        <v>177</v>
      </c>
      <c r="D42" s="229" t="s">
        <v>385</v>
      </c>
      <c r="E42" s="245"/>
      <c r="F42" s="256">
        <f>SUM(F43:F58)</f>
        <v>41</v>
      </c>
      <c r="G42" s="260">
        <f>SUM(G43:G58)*0.95</f>
        <v>2479.5</v>
      </c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9">
        <f t="shared" si="2"/>
        <v>0</v>
      </c>
      <c r="Y42" s="250">
        <f t="shared" si="3"/>
        <v>0</v>
      </c>
    </row>
    <row r="43" spans="1:25" ht="24" customHeight="1" x14ac:dyDescent="0.45">
      <c r="A43" s="104"/>
      <c r="B43" s="141" t="s">
        <v>176</v>
      </c>
      <c r="C43" s="146" t="s">
        <v>44</v>
      </c>
      <c r="D43" s="146" t="s">
        <v>394</v>
      </c>
      <c r="E43" s="146" t="s">
        <v>44</v>
      </c>
      <c r="F43" s="109">
        <v>20</v>
      </c>
      <c r="G43" s="111">
        <v>135</v>
      </c>
      <c r="H43" s="211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44">
        <f t="shared" si="2"/>
        <v>0</v>
      </c>
      <c r="Y43" s="145">
        <f t="shared" si="3"/>
        <v>0</v>
      </c>
    </row>
    <row r="44" spans="1:25" ht="24" customHeight="1" x14ac:dyDescent="0.45">
      <c r="A44" s="104"/>
      <c r="B44" s="141" t="s">
        <v>176</v>
      </c>
      <c r="C44" s="107" t="s">
        <v>30</v>
      </c>
      <c r="D44" s="107" t="s">
        <v>392</v>
      </c>
      <c r="E44" s="107" t="s">
        <v>30</v>
      </c>
      <c r="F44" s="109">
        <v>5</v>
      </c>
      <c r="G44" s="111">
        <v>70</v>
      </c>
      <c r="H44" s="211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44">
        <f t="shared" si="2"/>
        <v>0</v>
      </c>
      <c r="Y44" s="145">
        <f t="shared" si="3"/>
        <v>0</v>
      </c>
    </row>
    <row r="45" spans="1:25" ht="24" customHeight="1" x14ac:dyDescent="0.45">
      <c r="A45" s="104"/>
      <c r="B45" s="141" t="s">
        <v>176</v>
      </c>
      <c r="C45" s="107" t="s">
        <v>16</v>
      </c>
      <c r="D45" s="107" t="s">
        <v>388</v>
      </c>
      <c r="E45" s="107" t="s">
        <v>16</v>
      </c>
      <c r="F45" s="109">
        <v>3</v>
      </c>
      <c r="G45" s="111">
        <v>85</v>
      </c>
      <c r="H45" s="211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212"/>
      <c r="V45" s="212"/>
      <c r="W45" s="212"/>
      <c r="X45" s="144">
        <f t="shared" si="2"/>
        <v>0</v>
      </c>
      <c r="Y45" s="145">
        <f t="shared" si="3"/>
        <v>0</v>
      </c>
    </row>
    <row r="46" spans="1:25" ht="24" customHeight="1" x14ac:dyDescent="0.45">
      <c r="A46" s="104"/>
      <c r="B46" s="141" t="s">
        <v>176</v>
      </c>
      <c r="C46" s="107" t="s">
        <v>367</v>
      </c>
      <c r="D46" s="107"/>
      <c r="E46" s="107" t="s">
        <v>371</v>
      </c>
      <c r="F46" s="109">
        <v>1</v>
      </c>
      <c r="G46" s="111">
        <v>150</v>
      </c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372"/>
      <c r="V46" s="373"/>
      <c r="W46" s="374"/>
      <c r="X46" s="144">
        <f t="shared" si="2"/>
        <v>0</v>
      </c>
      <c r="Y46" s="145">
        <f t="shared" si="3"/>
        <v>0</v>
      </c>
    </row>
    <row r="47" spans="1:25" ht="24" customHeight="1" x14ac:dyDescent="0.45">
      <c r="A47" s="104"/>
      <c r="B47" s="141" t="s">
        <v>176</v>
      </c>
      <c r="C47" s="107" t="s">
        <v>368</v>
      </c>
      <c r="D47" s="107"/>
      <c r="E47" s="107" t="s">
        <v>371</v>
      </c>
      <c r="F47" s="109">
        <v>1</v>
      </c>
      <c r="G47" s="111">
        <v>150</v>
      </c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375"/>
      <c r="V47" s="376"/>
      <c r="W47" s="377"/>
      <c r="X47" s="144">
        <f t="shared" si="2"/>
        <v>0</v>
      </c>
      <c r="Y47" s="145">
        <f t="shared" si="3"/>
        <v>0</v>
      </c>
    </row>
    <row r="48" spans="1:25" ht="24" customHeight="1" x14ac:dyDescent="0.45">
      <c r="A48" s="104"/>
      <c r="B48" s="141" t="s">
        <v>176</v>
      </c>
      <c r="C48" s="107" t="s">
        <v>369</v>
      </c>
      <c r="D48" s="107"/>
      <c r="E48" s="107" t="s">
        <v>371</v>
      </c>
      <c r="F48" s="109">
        <v>1</v>
      </c>
      <c r="G48" s="111">
        <v>150</v>
      </c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375"/>
      <c r="V48" s="376"/>
      <c r="W48" s="377"/>
      <c r="X48" s="144">
        <f t="shared" si="2"/>
        <v>0</v>
      </c>
      <c r="Y48" s="145">
        <f t="shared" si="3"/>
        <v>0</v>
      </c>
    </row>
    <row r="49" spans="1:25" ht="24" customHeight="1" x14ac:dyDescent="0.45">
      <c r="A49" s="104"/>
      <c r="B49" s="141" t="s">
        <v>176</v>
      </c>
      <c r="C49" s="107" t="s">
        <v>327</v>
      </c>
      <c r="D49" s="107"/>
      <c r="E49" s="107" t="s">
        <v>371</v>
      </c>
      <c r="F49" s="109">
        <v>1</v>
      </c>
      <c r="G49" s="111">
        <v>150</v>
      </c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375"/>
      <c r="V49" s="376"/>
      <c r="W49" s="377"/>
      <c r="X49" s="144">
        <f t="shared" si="2"/>
        <v>0</v>
      </c>
      <c r="Y49" s="145">
        <f t="shared" si="3"/>
        <v>0</v>
      </c>
    </row>
    <row r="50" spans="1:25" ht="24" customHeight="1" x14ac:dyDescent="0.45">
      <c r="A50" s="104"/>
      <c r="B50" s="141" t="s">
        <v>176</v>
      </c>
      <c r="C50" s="107" t="s">
        <v>328</v>
      </c>
      <c r="D50" s="107"/>
      <c r="E50" s="107" t="s">
        <v>371</v>
      </c>
      <c r="F50" s="109">
        <v>1</v>
      </c>
      <c r="G50" s="111">
        <v>150</v>
      </c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375"/>
      <c r="V50" s="376"/>
      <c r="W50" s="377"/>
      <c r="X50" s="144">
        <f t="shared" si="2"/>
        <v>0</v>
      </c>
      <c r="Y50" s="145">
        <f t="shared" si="3"/>
        <v>0</v>
      </c>
    </row>
    <row r="51" spans="1:25" ht="24" customHeight="1" x14ac:dyDescent="0.45">
      <c r="A51" s="104"/>
      <c r="B51" s="141" t="s">
        <v>176</v>
      </c>
      <c r="C51" s="107" t="s">
        <v>329</v>
      </c>
      <c r="D51" s="107"/>
      <c r="E51" s="107" t="s">
        <v>371</v>
      </c>
      <c r="F51" s="109">
        <v>1</v>
      </c>
      <c r="G51" s="111">
        <v>150</v>
      </c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375"/>
      <c r="V51" s="376"/>
      <c r="W51" s="377"/>
      <c r="X51" s="144">
        <f t="shared" si="2"/>
        <v>0</v>
      </c>
      <c r="Y51" s="145">
        <f t="shared" si="3"/>
        <v>0</v>
      </c>
    </row>
    <row r="52" spans="1:25" ht="24" customHeight="1" x14ac:dyDescent="0.45">
      <c r="A52" s="104"/>
      <c r="B52" s="141" t="s">
        <v>176</v>
      </c>
      <c r="C52" s="107" t="s">
        <v>330</v>
      </c>
      <c r="D52" s="107"/>
      <c r="E52" s="107" t="s">
        <v>371</v>
      </c>
      <c r="F52" s="109">
        <v>1</v>
      </c>
      <c r="G52" s="111">
        <v>165</v>
      </c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375"/>
      <c r="V52" s="376"/>
      <c r="W52" s="377"/>
      <c r="X52" s="144">
        <f t="shared" si="2"/>
        <v>0</v>
      </c>
      <c r="Y52" s="145">
        <f t="shared" si="3"/>
        <v>0</v>
      </c>
    </row>
    <row r="53" spans="1:25" ht="24" customHeight="1" x14ac:dyDescent="0.45">
      <c r="A53" s="104"/>
      <c r="B53" s="141" t="s">
        <v>176</v>
      </c>
      <c r="C53" s="107" t="s">
        <v>331</v>
      </c>
      <c r="D53" s="107"/>
      <c r="E53" s="107" t="s">
        <v>371</v>
      </c>
      <c r="F53" s="109">
        <v>1</v>
      </c>
      <c r="G53" s="111">
        <v>165</v>
      </c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375"/>
      <c r="V53" s="376"/>
      <c r="W53" s="377"/>
      <c r="X53" s="144">
        <f t="shared" si="2"/>
        <v>0</v>
      </c>
      <c r="Y53" s="145">
        <f t="shared" si="3"/>
        <v>0</v>
      </c>
    </row>
    <row r="54" spans="1:25" ht="24" customHeight="1" x14ac:dyDescent="0.45">
      <c r="A54" s="104"/>
      <c r="B54" s="141" t="s">
        <v>176</v>
      </c>
      <c r="C54" s="107" t="s">
        <v>332</v>
      </c>
      <c r="D54" s="107"/>
      <c r="E54" s="107" t="s">
        <v>371</v>
      </c>
      <c r="F54" s="109">
        <v>1</v>
      </c>
      <c r="G54" s="111">
        <v>170</v>
      </c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375"/>
      <c r="V54" s="376"/>
      <c r="W54" s="377"/>
      <c r="X54" s="144">
        <f t="shared" si="2"/>
        <v>0</v>
      </c>
      <c r="Y54" s="145">
        <f t="shared" si="3"/>
        <v>0</v>
      </c>
    </row>
    <row r="55" spans="1:25" ht="24" customHeight="1" x14ac:dyDescent="0.45">
      <c r="A55" s="104"/>
      <c r="B55" s="141" t="s">
        <v>176</v>
      </c>
      <c r="C55" s="107" t="s">
        <v>333</v>
      </c>
      <c r="D55" s="107"/>
      <c r="E55" s="107" t="s">
        <v>371</v>
      </c>
      <c r="F55" s="109">
        <v>1</v>
      </c>
      <c r="G55" s="111">
        <v>190</v>
      </c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375"/>
      <c r="V55" s="376"/>
      <c r="W55" s="377"/>
      <c r="X55" s="144">
        <f t="shared" si="2"/>
        <v>0</v>
      </c>
      <c r="Y55" s="145">
        <f t="shared" si="3"/>
        <v>0</v>
      </c>
    </row>
    <row r="56" spans="1:25" ht="24" customHeight="1" x14ac:dyDescent="0.45">
      <c r="A56" s="104"/>
      <c r="B56" s="141" t="s">
        <v>176</v>
      </c>
      <c r="C56" s="107" t="s">
        <v>334</v>
      </c>
      <c r="D56" s="107"/>
      <c r="E56" s="107" t="s">
        <v>371</v>
      </c>
      <c r="F56" s="109">
        <v>1</v>
      </c>
      <c r="G56" s="111">
        <v>210</v>
      </c>
      <c r="H56" s="211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375"/>
      <c r="V56" s="376"/>
      <c r="W56" s="377"/>
      <c r="X56" s="144">
        <f t="shared" si="2"/>
        <v>0</v>
      </c>
      <c r="Y56" s="145">
        <f t="shared" si="3"/>
        <v>0</v>
      </c>
    </row>
    <row r="57" spans="1:25" ht="24" customHeight="1" x14ac:dyDescent="0.45">
      <c r="A57" s="104"/>
      <c r="B57" s="141" t="s">
        <v>176</v>
      </c>
      <c r="C57" s="107" t="s">
        <v>336</v>
      </c>
      <c r="D57" s="179" t="s">
        <v>23</v>
      </c>
      <c r="E57" s="107" t="s">
        <v>371</v>
      </c>
      <c r="F57" s="109">
        <v>1</v>
      </c>
      <c r="G57" s="111">
        <v>260</v>
      </c>
      <c r="H57" s="211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375"/>
      <c r="V57" s="376"/>
      <c r="W57" s="377"/>
      <c r="X57" s="144">
        <f t="shared" si="2"/>
        <v>0</v>
      </c>
      <c r="Y57" s="145">
        <f t="shared" si="3"/>
        <v>0</v>
      </c>
    </row>
    <row r="58" spans="1:25" ht="24" customHeight="1" x14ac:dyDescent="0.45">
      <c r="A58" s="104"/>
      <c r="B58" s="141" t="s">
        <v>176</v>
      </c>
      <c r="C58" s="107" t="s">
        <v>337</v>
      </c>
      <c r="D58" s="179" t="s">
        <v>23</v>
      </c>
      <c r="E58" s="107" t="s">
        <v>371</v>
      </c>
      <c r="F58" s="109">
        <v>1</v>
      </c>
      <c r="G58" s="111">
        <v>260</v>
      </c>
      <c r="H58" s="211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375"/>
      <c r="V58" s="376"/>
      <c r="W58" s="377"/>
      <c r="X58" s="144">
        <f t="shared" si="2"/>
        <v>0</v>
      </c>
      <c r="Y58" s="145">
        <f t="shared" si="3"/>
        <v>0</v>
      </c>
    </row>
    <row r="59" spans="1:25" ht="40.049999999999997" customHeight="1" x14ac:dyDescent="0.45">
      <c r="A59" s="104"/>
      <c r="B59" s="255" t="s">
        <v>176</v>
      </c>
      <c r="C59" s="245" t="s">
        <v>178</v>
      </c>
      <c r="D59" s="229" t="s">
        <v>385</v>
      </c>
      <c r="E59" s="245"/>
      <c r="F59" s="256">
        <f>F42</f>
        <v>41</v>
      </c>
      <c r="G59" s="257">
        <f>(SUM(G60:G72)+SUM(G43:G45))*0.95</f>
        <v>3353.5</v>
      </c>
      <c r="H59" s="258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369"/>
      <c r="V59" s="370"/>
      <c r="W59" s="371"/>
      <c r="X59" s="249">
        <f t="shared" si="2"/>
        <v>0</v>
      </c>
      <c r="Y59" s="250">
        <f t="shared" si="3"/>
        <v>0</v>
      </c>
    </row>
    <row r="60" spans="1:25" ht="24" customHeight="1" x14ac:dyDescent="0.45">
      <c r="A60" s="104"/>
      <c r="B60" s="141" t="s">
        <v>176</v>
      </c>
      <c r="C60" s="107" t="s">
        <v>370</v>
      </c>
      <c r="D60" s="107"/>
      <c r="E60" s="107" t="s">
        <v>371</v>
      </c>
      <c r="F60" s="109">
        <v>1</v>
      </c>
      <c r="G60" s="111">
        <v>210</v>
      </c>
      <c r="H60" s="211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378"/>
      <c r="V60" s="379"/>
      <c r="W60" s="380"/>
      <c r="X60" s="144">
        <f t="shared" si="2"/>
        <v>0</v>
      </c>
      <c r="Y60" s="145">
        <f t="shared" si="3"/>
        <v>0</v>
      </c>
    </row>
    <row r="61" spans="1:25" ht="24" customHeight="1" x14ac:dyDescent="0.45">
      <c r="A61" s="104"/>
      <c r="B61" s="141" t="s">
        <v>176</v>
      </c>
      <c r="C61" s="107" t="s">
        <v>372</v>
      </c>
      <c r="D61" s="107"/>
      <c r="E61" s="107" t="s">
        <v>371</v>
      </c>
      <c r="F61" s="109">
        <v>1</v>
      </c>
      <c r="G61" s="111">
        <v>210</v>
      </c>
      <c r="H61" s="211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378"/>
      <c r="V61" s="379"/>
      <c r="W61" s="380"/>
      <c r="X61" s="144">
        <f t="shared" si="2"/>
        <v>0</v>
      </c>
      <c r="Y61" s="145">
        <f t="shared" si="3"/>
        <v>0</v>
      </c>
    </row>
    <row r="62" spans="1:25" ht="24" customHeight="1" x14ac:dyDescent="0.45">
      <c r="A62" s="104"/>
      <c r="B62" s="141" t="s">
        <v>176</v>
      </c>
      <c r="C62" s="107" t="s">
        <v>373</v>
      </c>
      <c r="D62" s="107"/>
      <c r="E62" s="107" t="s">
        <v>371</v>
      </c>
      <c r="F62" s="109">
        <v>1</v>
      </c>
      <c r="G62" s="111">
        <v>210</v>
      </c>
      <c r="H62" s="211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378"/>
      <c r="V62" s="379"/>
      <c r="W62" s="380"/>
      <c r="X62" s="144">
        <f t="shared" si="2"/>
        <v>0</v>
      </c>
      <c r="Y62" s="145">
        <f t="shared" si="3"/>
        <v>0</v>
      </c>
    </row>
    <row r="63" spans="1:25" ht="24" customHeight="1" x14ac:dyDescent="0.45">
      <c r="A63" s="104"/>
      <c r="B63" s="141" t="s">
        <v>176</v>
      </c>
      <c r="C63" s="107" t="s">
        <v>347</v>
      </c>
      <c r="D63" s="107"/>
      <c r="E63" s="107" t="s">
        <v>371</v>
      </c>
      <c r="F63" s="109">
        <v>1</v>
      </c>
      <c r="G63" s="111">
        <v>210</v>
      </c>
      <c r="H63" s="211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378"/>
      <c r="V63" s="379"/>
      <c r="W63" s="380"/>
      <c r="X63" s="144">
        <f t="shared" si="2"/>
        <v>0</v>
      </c>
      <c r="Y63" s="145">
        <f t="shared" si="3"/>
        <v>0</v>
      </c>
    </row>
    <row r="64" spans="1:25" ht="24" customHeight="1" x14ac:dyDescent="0.45">
      <c r="A64" s="104"/>
      <c r="B64" s="141" t="s">
        <v>176</v>
      </c>
      <c r="C64" s="107" t="s">
        <v>348</v>
      </c>
      <c r="D64" s="107"/>
      <c r="E64" s="107" t="s">
        <v>371</v>
      </c>
      <c r="F64" s="109">
        <v>1</v>
      </c>
      <c r="G64" s="111">
        <v>210</v>
      </c>
      <c r="H64" s="211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378"/>
      <c r="V64" s="379"/>
      <c r="W64" s="380"/>
      <c r="X64" s="144">
        <f t="shared" si="2"/>
        <v>0</v>
      </c>
      <c r="Y64" s="145">
        <f t="shared" si="3"/>
        <v>0</v>
      </c>
    </row>
    <row r="65" spans="1:25" ht="24" customHeight="1" x14ac:dyDescent="0.45">
      <c r="A65" s="104"/>
      <c r="B65" s="141" t="s">
        <v>176</v>
      </c>
      <c r="C65" s="107" t="s">
        <v>349</v>
      </c>
      <c r="D65" s="107"/>
      <c r="E65" s="107" t="s">
        <v>371</v>
      </c>
      <c r="F65" s="109">
        <v>1</v>
      </c>
      <c r="G65" s="111">
        <v>210</v>
      </c>
      <c r="H65" s="211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378"/>
      <c r="V65" s="379"/>
      <c r="W65" s="380"/>
      <c r="X65" s="144">
        <f t="shared" si="2"/>
        <v>0</v>
      </c>
      <c r="Y65" s="145">
        <f t="shared" si="3"/>
        <v>0</v>
      </c>
    </row>
    <row r="66" spans="1:25" ht="24" customHeight="1" x14ac:dyDescent="0.45">
      <c r="A66" s="104"/>
      <c r="B66" s="141" t="s">
        <v>176</v>
      </c>
      <c r="C66" s="107" t="s">
        <v>350</v>
      </c>
      <c r="D66" s="107"/>
      <c r="E66" s="107" t="s">
        <v>371</v>
      </c>
      <c r="F66" s="109">
        <v>1</v>
      </c>
      <c r="G66" s="111">
        <v>230</v>
      </c>
      <c r="H66" s="211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378"/>
      <c r="V66" s="379"/>
      <c r="W66" s="380"/>
      <c r="X66" s="144">
        <f t="shared" si="2"/>
        <v>0</v>
      </c>
      <c r="Y66" s="145">
        <f t="shared" si="3"/>
        <v>0</v>
      </c>
    </row>
    <row r="67" spans="1:25" ht="24" customHeight="1" x14ac:dyDescent="0.45">
      <c r="A67" s="104"/>
      <c r="B67" s="141" t="s">
        <v>176</v>
      </c>
      <c r="C67" s="107" t="s">
        <v>351</v>
      </c>
      <c r="D67" s="107"/>
      <c r="E67" s="107" t="s">
        <v>371</v>
      </c>
      <c r="F67" s="109">
        <v>1</v>
      </c>
      <c r="G67" s="111">
        <v>230</v>
      </c>
      <c r="H67" s="211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378"/>
      <c r="V67" s="379"/>
      <c r="W67" s="380"/>
      <c r="X67" s="144">
        <f t="shared" si="2"/>
        <v>0</v>
      </c>
      <c r="Y67" s="145">
        <f t="shared" si="3"/>
        <v>0</v>
      </c>
    </row>
    <row r="68" spans="1:25" ht="24" customHeight="1" x14ac:dyDescent="0.45">
      <c r="A68" s="104"/>
      <c r="B68" s="141" t="s">
        <v>176</v>
      </c>
      <c r="C68" s="107" t="s">
        <v>352</v>
      </c>
      <c r="D68" s="107"/>
      <c r="E68" s="107" t="s">
        <v>371</v>
      </c>
      <c r="F68" s="109">
        <v>1</v>
      </c>
      <c r="G68" s="111">
        <v>240</v>
      </c>
      <c r="H68" s="211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378"/>
      <c r="V68" s="379"/>
      <c r="W68" s="380"/>
      <c r="X68" s="144">
        <f t="shared" si="2"/>
        <v>0</v>
      </c>
      <c r="Y68" s="145">
        <f t="shared" si="3"/>
        <v>0</v>
      </c>
    </row>
    <row r="69" spans="1:25" ht="24" customHeight="1" x14ac:dyDescent="0.45">
      <c r="A69" s="104"/>
      <c r="B69" s="141" t="s">
        <v>176</v>
      </c>
      <c r="C69" s="107" t="s">
        <v>353</v>
      </c>
      <c r="D69" s="107"/>
      <c r="E69" s="107" t="s">
        <v>371</v>
      </c>
      <c r="F69" s="109">
        <v>1</v>
      </c>
      <c r="G69" s="111">
        <v>265</v>
      </c>
      <c r="H69" s="211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378"/>
      <c r="V69" s="379"/>
      <c r="W69" s="380"/>
      <c r="X69" s="144">
        <f t="shared" si="2"/>
        <v>0</v>
      </c>
      <c r="Y69" s="145">
        <f t="shared" si="3"/>
        <v>0</v>
      </c>
    </row>
    <row r="70" spans="1:25" ht="24" customHeight="1" x14ac:dyDescent="0.45">
      <c r="A70" s="104"/>
      <c r="B70" s="141" t="s">
        <v>176</v>
      </c>
      <c r="C70" s="107" t="s">
        <v>354</v>
      </c>
      <c r="D70" s="107"/>
      <c r="E70" s="107" t="s">
        <v>371</v>
      </c>
      <c r="F70" s="109">
        <v>1</v>
      </c>
      <c r="G70" s="111">
        <v>295</v>
      </c>
      <c r="H70" s="211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378"/>
      <c r="V70" s="379"/>
      <c r="W70" s="380"/>
      <c r="X70" s="144">
        <f t="shared" si="2"/>
        <v>0</v>
      </c>
      <c r="Y70" s="145">
        <f t="shared" si="3"/>
        <v>0</v>
      </c>
    </row>
    <row r="71" spans="1:25" ht="24" customHeight="1" x14ac:dyDescent="0.45">
      <c r="A71" s="104"/>
      <c r="B71" s="141" t="s">
        <v>176</v>
      </c>
      <c r="C71" s="107" t="s">
        <v>356</v>
      </c>
      <c r="D71" s="179" t="s">
        <v>23</v>
      </c>
      <c r="E71" s="107" t="s">
        <v>371</v>
      </c>
      <c r="F71" s="109">
        <v>1</v>
      </c>
      <c r="G71" s="111">
        <v>360</v>
      </c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378"/>
      <c r="V71" s="379"/>
      <c r="W71" s="380"/>
      <c r="X71" s="144">
        <f t="shared" si="2"/>
        <v>0</v>
      </c>
      <c r="Y71" s="145">
        <f t="shared" si="3"/>
        <v>0</v>
      </c>
    </row>
    <row r="72" spans="1:25" ht="24" customHeight="1" x14ac:dyDescent="0.45">
      <c r="A72" s="104"/>
      <c r="B72" s="141" t="s">
        <v>176</v>
      </c>
      <c r="C72" s="107" t="s">
        <v>357</v>
      </c>
      <c r="D72" s="179" t="s">
        <v>23</v>
      </c>
      <c r="E72" s="107" t="s">
        <v>371</v>
      </c>
      <c r="F72" s="109">
        <v>1</v>
      </c>
      <c r="G72" s="111">
        <v>360</v>
      </c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378"/>
      <c r="V72" s="379"/>
      <c r="W72" s="380"/>
      <c r="X72" s="144">
        <f t="shared" si="2"/>
        <v>0</v>
      </c>
      <c r="Y72" s="145">
        <f t="shared" si="3"/>
        <v>0</v>
      </c>
    </row>
    <row r="73" spans="1:25" ht="24" customHeight="1" x14ac:dyDescent="0.45">
      <c r="B73" s="147"/>
      <c r="C73" s="146"/>
      <c r="D73" s="146"/>
      <c r="E73" s="146"/>
      <c r="F73" s="146"/>
      <c r="G73" s="146"/>
      <c r="H73" s="113"/>
      <c r="I73" s="114"/>
      <c r="J73" s="197"/>
      <c r="K73" s="198"/>
      <c r="L73" s="199"/>
      <c r="M73" s="200"/>
      <c r="N73" s="201"/>
      <c r="O73" s="202"/>
      <c r="P73" s="203"/>
      <c r="Q73" s="204"/>
      <c r="R73" s="205"/>
      <c r="S73" s="206"/>
      <c r="T73" s="207"/>
      <c r="U73" s="213"/>
      <c r="V73" s="214"/>
      <c r="W73" s="215"/>
      <c r="X73" s="144"/>
      <c r="Y73" s="145"/>
    </row>
    <row r="74" spans="1:25" ht="40.049999999999997" customHeight="1" x14ac:dyDescent="0.45">
      <c r="B74" s="246" t="s">
        <v>179</v>
      </c>
      <c r="C74" s="245" t="s">
        <v>153</v>
      </c>
      <c r="D74" s="229" t="s">
        <v>385</v>
      </c>
      <c r="E74" s="246"/>
      <c r="F74" s="246">
        <f>SUM(F75:F82)</f>
        <v>86</v>
      </c>
      <c r="G74" s="247">
        <f>SUM(G75:G82)*0.95</f>
        <v>1282.5</v>
      </c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53"/>
      <c r="V74" s="253"/>
      <c r="W74" s="254"/>
      <c r="X74" s="249">
        <f t="shared" si="2"/>
        <v>0</v>
      </c>
      <c r="Y74" s="250">
        <f t="shared" si="3"/>
        <v>0</v>
      </c>
    </row>
    <row r="75" spans="1:25" ht="24" customHeight="1" x14ac:dyDescent="0.45">
      <c r="B75" s="147" t="s">
        <v>179</v>
      </c>
      <c r="C75" s="146" t="s">
        <v>180</v>
      </c>
      <c r="D75" s="140" t="s">
        <v>426</v>
      </c>
      <c r="E75" s="146" t="s">
        <v>37</v>
      </c>
      <c r="F75" s="146">
        <v>2</v>
      </c>
      <c r="G75" s="148">
        <v>120</v>
      </c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216"/>
      <c r="V75" s="217"/>
      <c r="W75" s="218"/>
      <c r="X75" s="144">
        <f t="shared" si="2"/>
        <v>0</v>
      </c>
      <c r="Y75" s="145">
        <f t="shared" si="3"/>
        <v>0</v>
      </c>
    </row>
    <row r="76" spans="1:25" ht="24" customHeight="1" x14ac:dyDescent="0.45">
      <c r="B76" s="147" t="s">
        <v>179</v>
      </c>
      <c r="C76" s="146" t="s">
        <v>181</v>
      </c>
      <c r="D76" s="140" t="s">
        <v>426</v>
      </c>
      <c r="E76" s="146" t="s">
        <v>32</v>
      </c>
      <c r="F76" s="146">
        <v>8</v>
      </c>
      <c r="G76" s="148">
        <v>170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219"/>
      <c r="U76" s="220"/>
      <c r="V76" s="220"/>
      <c r="W76" s="220"/>
      <c r="X76" s="144">
        <f t="shared" si="2"/>
        <v>0</v>
      </c>
      <c r="Y76" s="145">
        <f t="shared" si="3"/>
        <v>0</v>
      </c>
    </row>
    <row r="77" spans="1:25" ht="24" customHeight="1" x14ac:dyDescent="0.45">
      <c r="B77" s="141" t="s">
        <v>179</v>
      </c>
      <c r="C77" s="107" t="s">
        <v>182</v>
      </c>
      <c r="D77" s="107" t="s">
        <v>389</v>
      </c>
      <c r="E77" s="107" t="s">
        <v>20</v>
      </c>
      <c r="F77" s="109">
        <v>7</v>
      </c>
      <c r="G77" s="111">
        <v>200</v>
      </c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44">
        <f t="shared" si="2"/>
        <v>0</v>
      </c>
      <c r="Y77" s="145">
        <f t="shared" si="3"/>
        <v>0</v>
      </c>
    </row>
    <row r="78" spans="1:25" ht="24" customHeight="1" x14ac:dyDescent="0.45">
      <c r="B78" s="141" t="s">
        <v>179</v>
      </c>
      <c r="C78" s="107" t="s">
        <v>183</v>
      </c>
      <c r="D78" s="107" t="s">
        <v>389</v>
      </c>
      <c r="E78" s="107" t="s">
        <v>16</v>
      </c>
      <c r="F78" s="109">
        <v>15</v>
      </c>
      <c r="G78" s="111">
        <v>220</v>
      </c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44">
        <f t="shared" si="2"/>
        <v>0</v>
      </c>
      <c r="Y78" s="145">
        <f t="shared" si="3"/>
        <v>0</v>
      </c>
    </row>
    <row r="79" spans="1:25" ht="24" customHeight="1" x14ac:dyDescent="0.45">
      <c r="B79" s="141" t="s">
        <v>179</v>
      </c>
      <c r="C79" s="107" t="s">
        <v>184</v>
      </c>
      <c r="D79" s="107" t="s">
        <v>185</v>
      </c>
      <c r="E79" s="107" t="s">
        <v>20</v>
      </c>
      <c r="F79" s="109">
        <v>8</v>
      </c>
      <c r="G79" s="111">
        <v>150</v>
      </c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44">
        <f t="shared" ref="X79:X108" si="4">SUM(H79:W79)*F79</f>
        <v>0</v>
      </c>
      <c r="Y79" s="145">
        <f t="shared" ref="Y79:Y108" si="5">SUM(H79:W79)*G79</f>
        <v>0</v>
      </c>
    </row>
    <row r="80" spans="1:25" ht="24" customHeight="1" x14ac:dyDescent="0.45">
      <c r="B80" s="141" t="s">
        <v>179</v>
      </c>
      <c r="C80" s="107" t="s">
        <v>186</v>
      </c>
      <c r="D80" s="107" t="s">
        <v>185</v>
      </c>
      <c r="E80" s="107" t="s">
        <v>16</v>
      </c>
      <c r="F80" s="109">
        <v>11</v>
      </c>
      <c r="G80" s="111">
        <v>165</v>
      </c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44">
        <f t="shared" si="4"/>
        <v>0</v>
      </c>
      <c r="Y80" s="145">
        <f t="shared" si="5"/>
        <v>0</v>
      </c>
    </row>
    <row r="81" spans="2:25" ht="24" customHeight="1" x14ac:dyDescent="0.45">
      <c r="B81" s="141" t="s">
        <v>179</v>
      </c>
      <c r="C81" s="107" t="s">
        <v>187</v>
      </c>
      <c r="D81" s="107" t="s">
        <v>185</v>
      </c>
      <c r="E81" s="107" t="s">
        <v>30</v>
      </c>
      <c r="F81" s="109">
        <v>20</v>
      </c>
      <c r="G81" s="111">
        <v>240</v>
      </c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44">
        <f t="shared" si="4"/>
        <v>0</v>
      </c>
      <c r="Y81" s="145">
        <f t="shared" si="5"/>
        <v>0</v>
      </c>
    </row>
    <row r="82" spans="2:25" ht="24" customHeight="1" x14ac:dyDescent="0.45">
      <c r="B82" s="141" t="s">
        <v>179</v>
      </c>
      <c r="C82" s="107" t="s">
        <v>188</v>
      </c>
      <c r="D82" s="107" t="s">
        <v>391</v>
      </c>
      <c r="E82" s="107" t="s">
        <v>44</v>
      </c>
      <c r="F82" s="109">
        <v>15</v>
      </c>
      <c r="G82" s="111">
        <v>85</v>
      </c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44">
        <f t="shared" si="4"/>
        <v>0</v>
      </c>
      <c r="Y82" s="145">
        <f t="shared" si="5"/>
        <v>0</v>
      </c>
    </row>
    <row r="83" spans="2:25" ht="24" customHeight="1" x14ac:dyDescent="0.45">
      <c r="B83" s="147"/>
      <c r="C83" s="146"/>
      <c r="D83" s="146"/>
      <c r="E83" s="146"/>
      <c r="F83" s="146"/>
      <c r="G83" s="146"/>
      <c r="H83" s="113"/>
      <c r="I83" s="114"/>
      <c r="J83" s="197"/>
      <c r="K83" s="198"/>
      <c r="L83" s="199"/>
      <c r="M83" s="200"/>
      <c r="N83" s="201"/>
      <c r="O83" s="202"/>
      <c r="P83" s="203"/>
      <c r="Q83" s="204"/>
      <c r="R83" s="205"/>
      <c r="S83" s="206"/>
      <c r="T83" s="207"/>
      <c r="U83" s="208"/>
      <c r="V83" s="209"/>
      <c r="W83" s="210"/>
      <c r="X83" s="144"/>
      <c r="Y83" s="145"/>
    </row>
    <row r="84" spans="2:25" ht="40.049999999999997" customHeight="1" x14ac:dyDescent="0.45">
      <c r="B84" s="252" t="s">
        <v>189</v>
      </c>
      <c r="C84" s="245" t="s">
        <v>153</v>
      </c>
      <c r="D84" s="229" t="s">
        <v>385</v>
      </c>
      <c r="E84" s="246"/>
      <c r="F84" s="246">
        <f>SUM(F85:F91)</f>
        <v>69</v>
      </c>
      <c r="G84" s="247">
        <f>SUM(G85:G91)*0.95</f>
        <v>950</v>
      </c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9">
        <f t="shared" si="4"/>
        <v>0</v>
      </c>
      <c r="Y84" s="250">
        <f t="shared" si="5"/>
        <v>0</v>
      </c>
    </row>
    <row r="85" spans="2:25" ht="24" customHeight="1" x14ac:dyDescent="0.45">
      <c r="B85" s="141" t="s">
        <v>189</v>
      </c>
      <c r="C85" s="107" t="s">
        <v>190</v>
      </c>
      <c r="D85" s="107" t="s">
        <v>427</v>
      </c>
      <c r="E85" s="107" t="s">
        <v>191</v>
      </c>
      <c r="F85" s="109">
        <v>8</v>
      </c>
      <c r="G85" s="111">
        <v>130</v>
      </c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44">
        <f t="shared" si="4"/>
        <v>0</v>
      </c>
      <c r="Y85" s="145">
        <f t="shared" si="5"/>
        <v>0</v>
      </c>
    </row>
    <row r="86" spans="2:25" ht="24" customHeight="1" x14ac:dyDescent="0.45">
      <c r="B86" s="141" t="s">
        <v>189</v>
      </c>
      <c r="C86" s="107" t="s">
        <v>44</v>
      </c>
      <c r="D86" s="107" t="s">
        <v>394</v>
      </c>
      <c r="E86" s="107" t="s">
        <v>44</v>
      </c>
      <c r="F86" s="109">
        <v>12</v>
      </c>
      <c r="G86" s="111">
        <v>65</v>
      </c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44">
        <f t="shared" si="4"/>
        <v>0</v>
      </c>
      <c r="Y86" s="145">
        <f t="shared" si="5"/>
        <v>0</v>
      </c>
    </row>
    <row r="87" spans="2:25" ht="24" customHeight="1" x14ac:dyDescent="0.45">
      <c r="B87" s="141" t="s">
        <v>189</v>
      </c>
      <c r="C87" s="107" t="s">
        <v>192</v>
      </c>
      <c r="D87" s="107" t="s">
        <v>392</v>
      </c>
      <c r="E87" s="107" t="s">
        <v>30</v>
      </c>
      <c r="F87" s="109">
        <v>24</v>
      </c>
      <c r="G87" s="111">
        <v>200</v>
      </c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44">
        <f t="shared" si="4"/>
        <v>0</v>
      </c>
      <c r="Y87" s="145">
        <f t="shared" si="5"/>
        <v>0</v>
      </c>
    </row>
    <row r="88" spans="2:25" ht="24" customHeight="1" x14ac:dyDescent="0.45">
      <c r="B88" s="141" t="s">
        <v>189</v>
      </c>
      <c r="C88" s="107" t="s">
        <v>193</v>
      </c>
      <c r="D88" s="107" t="s">
        <v>395</v>
      </c>
      <c r="E88" s="107" t="s">
        <v>30</v>
      </c>
      <c r="F88" s="109">
        <v>8</v>
      </c>
      <c r="G88" s="111">
        <v>90</v>
      </c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44">
        <f t="shared" si="4"/>
        <v>0</v>
      </c>
      <c r="Y88" s="145">
        <f t="shared" si="5"/>
        <v>0</v>
      </c>
    </row>
    <row r="89" spans="2:25" ht="24" customHeight="1" x14ac:dyDescent="0.45">
      <c r="B89" s="141" t="s">
        <v>189</v>
      </c>
      <c r="C89" s="107" t="s">
        <v>16</v>
      </c>
      <c r="D89" s="107" t="s">
        <v>428</v>
      </c>
      <c r="E89" s="107" t="s">
        <v>16</v>
      </c>
      <c r="F89" s="109">
        <v>6</v>
      </c>
      <c r="G89" s="111">
        <v>85</v>
      </c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44">
        <f t="shared" si="4"/>
        <v>0</v>
      </c>
      <c r="Y89" s="145">
        <f t="shared" si="5"/>
        <v>0</v>
      </c>
    </row>
    <row r="90" spans="2:25" ht="24" customHeight="1" x14ac:dyDescent="0.45">
      <c r="B90" s="141" t="s">
        <v>189</v>
      </c>
      <c r="C90" s="107" t="s">
        <v>20</v>
      </c>
      <c r="D90" s="107" t="s">
        <v>428</v>
      </c>
      <c r="E90" s="107" t="s">
        <v>20</v>
      </c>
      <c r="F90" s="109">
        <v>9</v>
      </c>
      <c r="G90" s="111">
        <v>280</v>
      </c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44">
        <f t="shared" si="4"/>
        <v>0</v>
      </c>
      <c r="Y90" s="145">
        <f t="shared" si="5"/>
        <v>0</v>
      </c>
    </row>
    <row r="91" spans="2:25" ht="24" customHeight="1" x14ac:dyDescent="0.45">
      <c r="B91" s="141" t="s">
        <v>189</v>
      </c>
      <c r="C91" s="107" t="s">
        <v>37</v>
      </c>
      <c r="D91" s="107" t="s">
        <v>390</v>
      </c>
      <c r="E91" s="107" t="s">
        <v>37</v>
      </c>
      <c r="F91" s="109">
        <v>2</v>
      </c>
      <c r="G91" s="111">
        <v>150</v>
      </c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44">
        <f t="shared" si="4"/>
        <v>0</v>
      </c>
      <c r="Y91" s="145">
        <f t="shared" si="5"/>
        <v>0</v>
      </c>
    </row>
    <row r="92" spans="2:25" ht="24" customHeight="1" x14ac:dyDescent="0.45">
      <c r="B92" s="149"/>
      <c r="C92" s="150"/>
      <c r="D92" s="150"/>
      <c r="E92" s="150"/>
      <c r="F92" s="150"/>
      <c r="G92" s="150"/>
      <c r="H92" s="113"/>
      <c r="I92" s="114"/>
      <c r="J92" s="197"/>
      <c r="K92" s="198"/>
      <c r="L92" s="199"/>
      <c r="M92" s="200"/>
      <c r="N92" s="201"/>
      <c r="O92" s="202"/>
      <c r="P92" s="203"/>
      <c r="Q92" s="204"/>
      <c r="R92" s="205"/>
      <c r="S92" s="206"/>
      <c r="T92" s="207"/>
      <c r="U92" s="208"/>
      <c r="V92" s="209"/>
      <c r="W92" s="210"/>
      <c r="X92" s="144"/>
      <c r="Y92" s="145"/>
    </row>
    <row r="93" spans="2:25" ht="40.049999999999997" customHeight="1" x14ac:dyDescent="0.45">
      <c r="B93" s="246" t="s">
        <v>194</v>
      </c>
      <c r="C93" s="245" t="s">
        <v>153</v>
      </c>
      <c r="D93" s="229" t="s">
        <v>385</v>
      </c>
      <c r="E93" s="246"/>
      <c r="F93" s="246">
        <f>SUM(F94:F98)</f>
        <v>65</v>
      </c>
      <c r="G93" s="251">
        <f>SUM(G94:G98)*0.95</f>
        <v>888.25</v>
      </c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9">
        <f t="shared" si="4"/>
        <v>0</v>
      </c>
      <c r="Y93" s="250">
        <f t="shared" si="5"/>
        <v>0</v>
      </c>
    </row>
    <row r="94" spans="2:25" ht="24" customHeight="1" x14ac:dyDescent="0.45">
      <c r="B94" s="140" t="s">
        <v>194</v>
      </c>
      <c r="C94" s="107" t="s">
        <v>195</v>
      </c>
      <c r="D94" s="107" t="s">
        <v>69</v>
      </c>
      <c r="E94" s="107" t="s">
        <v>30</v>
      </c>
      <c r="F94" s="146">
        <v>19</v>
      </c>
      <c r="G94" s="151">
        <v>230</v>
      </c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44">
        <f t="shared" si="4"/>
        <v>0</v>
      </c>
      <c r="Y94" s="145">
        <f t="shared" si="5"/>
        <v>0</v>
      </c>
    </row>
    <row r="95" spans="2:25" ht="24" customHeight="1" x14ac:dyDescent="0.45">
      <c r="B95" s="140" t="s">
        <v>194</v>
      </c>
      <c r="C95" s="107" t="s">
        <v>196</v>
      </c>
      <c r="D95" s="107" t="s">
        <v>69</v>
      </c>
      <c r="E95" s="107" t="s">
        <v>16</v>
      </c>
      <c r="F95" s="146">
        <v>10</v>
      </c>
      <c r="G95" s="151">
        <v>180</v>
      </c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44">
        <f t="shared" si="4"/>
        <v>0</v>
      </c>
      <c r="Y95" s="145">
        <f t="shared" si="5"/>
        <v>0</v>
      </c>
    </row>
    <row r="96" spans="2:25" ht="24" customHeight="1" x14ac:dyDescent="0.45">
      <c r="B96" s="140" t="s">
        <v>194</v>
      </c>
      <c r="C96" s="107" t="s">
        <v>197</v>
      </c>
      <c r="D96" s="107" t="s">
        <v>69</v>
      </c>
      <c r="E96" s="107" t="s">
        <v>20</v>
      </c>
      <c r="F96" s="146">
        <v>9</v>
      </c>
      <c r="G96" s="151">
        <v>260</v>
      </c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44">
        <f t="shared" si="4"/>
        <v>0</v>
      </c>
      <c r="Y96" s="145">
        <f t="shared" si="5"/>
        <v>0</v>
      </c>
    </row>
    <row r="97" spans="2:25" ht="24" customHeight="1" x14ac:dyDescent="0.45">
      <c r="B97" s="140" t="s">
        <v>194</v>
      </c>
      <c r="C97" s="107" t="s">
        <v>198</v>
      </c>
      <c r="D97" s="107" t="s">
        <v>69</v>
      </c>
      <c r="E97" s="107" t="s">
        <v>37</v>
      </c>
      <c r="F97" s="146">
        <v>2</v>
      </c>
      <c r="G97" s="151">
        <v>135</v>
      </c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44">
        <f t="shared" si="4"/>
        <v>0</v>
      </c>
      <c r="Y97" s="145">
        <f t="shared" si="5"/>
        <v>0</v>
      </c>
    </row>
    <row r="98" spans="2:25" ht="24" customHeight="1" x14ac:dyDescent="0.45">
      <c r="B98" s="140" t="s">
        <v>194</v>
      </c>
      <c r="C98" s="107" t="s">
        <v>188</v>
      </c>
      <c r="D98" s="107" t="s">
        <v>391</v>
      </c>
      <c r="E98" s="107" t="s">
        <v>44</v>
      </c>
      <c r="F98" s="109">
        <v>25</v>
      </c>
      <c r="G98" s="111">
        <v>130</v>
      </c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44">
        <f t="shared" si="4"/>
        <v>0</v>
      </c>
      <c r="Y98" s="145">
        <f t="shared" si="5"/>
        <v>0</v>
      </c>
    </row>
    <row r="99" spans="2:25" ht="24" customHeight="1" x14ac:dyDescent="0.45">
      <c r="B99" s="147"/>
      <c r="C99" s="146"/>
      <c r="D99" s="146"/>
      <c r="E99" s="146"/>
      <c r="F99" s="146"/>
      <c r="G99" s="146"/>
      <c r="H99" s="113"/>
      <c r="I99" s="114"/>
      <c r="J99" s="197"/>
      <c r="K99" s="198"/>
      <c r="L99" s="199"/>
      <c r="M99" s="200"/>
      <c r="N99" s="201"/>
      <c r="O99" s="202"/>
      <c r="P99" s="203"/>
      <c r="Q99" s="204"/>
      <c r="R99" s="205"/>
      <c r="S99" s="206"/>
      <c r="T99" s="207"/>
      <c r="U99" s="208"/>
      <c r="V99" s="209"/>
      <c r="W99" s="210"/>
      <c r="X99" s="144"/>
      <c r="Y99" s="145"/>
    </row>
    <row r="100" spans="2:25" ht="40.049999999999997" customHeight="1" x14ac:dyDescent="0.45">
      <c r="B100" s="245" t="s">
        <v>199</v>
      </c>
      <c r="C100" s="245" t="s">
        <v>153</v>
      </c>
      <c r="D100" s="229" t="s">
        <v>385</v>
      </c>
      <c r="E100" s="246"/>
      <c r="F100" s="246">
        <f>SUM(F101:F106)</f>
        <v>66</v>
      </c>
      <c r="G100" s="247">
        <f>SUM(G101:G106)*0.95</f>
        <v>997.5</v>
      </c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9">
        <f t="shared" si="4"/>
        <v>0</v>
      </c>
      <c r="Y100" s="250">
        <f t="shared" si="5"/>
        <v>0</v>
      </c>
    </row>
    <row r="101" spans="2:25" ht="24" customHeight="1" x14ac:dyDescent="0.45">
      <c r="B101" s="140" t="s">
        <v>199</v>
      </c>
      <c r="C101" s="107" t="s">
        <v>30</v>
      </c>
      <c r="D101" s="107" t="s">
        <v>387</v>
      </c>
      <c r="E101" s="107" t="s">
        <v>30</v>
      </c>
      <c r="F101" s="109">
        <v>20</v>
      </c>
      <c r="G101" s="111">
        <v>220</v>
      </c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44">
        <f t="shared" si="4"/>
        <v>0</v>
      </c>
      <c r="Y101" s="145">
        <f t="shared" si="5"/>
        <v>0</v>
      </c>
    </row>
    <row r="102" spans="2:25" ht="24" customHeight="1" x14ac:dyDescent="0.45">
      <c r="B102" s="140" t="s">
        <v>199</v>
      </c>
      <c r="C102" s="107" t="s">
        <v>200</v>
      </c>
      <c r="D102" s="107" t="s">
        <v>387</v>
      </c>
      <c r="E102" s="107" t="s">
        <v>16</v>
      </c>
      <c r="F102" s="109">
        <v>10</v>
      </c>
      <c r="G102" s="111">
        <v>190</v>
      </c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44">
        <f t="shared" si="4"/>
        <v>0</v>
      </c>
      <c r="Y102" s="145">
        <f t="shared" si="5"/>
        <v>0</v>
      </c>
    </row>
    <row r="103" spans="2:25" ht="24" customHeight="1" x14ac:dyDescent="0.45">
      <c r="B103" s="140" t="s">
        <v>199</v>
      </c>
      <c r="C103" s="107" t="s">
        <v>201</v>
      </c>
      <c r="D103" s="107" t="s">
        <v>387</v>
      </c>
      <c r="E103" s="107" t="s">
        <v>16</v>
      </c>
      <c r="F103" s="109">
        <v>10</v>
      </c>
      <c r="G103" s="111">
        <v>160</v>
      </c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44">
        <f t="shared" si="4"/>
        <v>0</v>
      </c>
      <c r="Y103" s="145">
        <f t="shared" si="5"/>
        <v>0</v>
      </c>
    </row>
    <row r="104" spans="2:25" ht="24" customHeight="1" x14ac:dyDescent="0.45">
      <c r="B104" s="140" t="s">
        <v>199</v>
      </c>
      <c r="C104" s="107" t="s">
        <v>20</v>
      </c>
      <c r="D104" s="107" t="s">
        <v>387</v>
      </c>
      <c r="E104" s="107" t="s">
        <v>20</v>
      </c>
      <c r="F104" s="109">
        <v>7</v>
      </c>
      <c r="G104" s="111">
        <v>200</v>
      </c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44">
        <f t="shared" si="4"/>
        <v>0</v>
      </c>
      <c r="Y104" s="145">
        <f t="shared" si="5"/>
        <v>0</v>
      </c>
    </row>
    <row r="105" spans="2:25" ht="24" customHeight="1" x14ac:dyDescent="0.45">
      <c r="B105" s="140" t="s">
        <v>199</v>
      </c>
      <c r="C105" s="107" t="s">
        <v>37</v>
      </c>
      <c r="D105" s="107" t="s">
        <v>387</v>
      </c>
      <c r="E105" s="107" t="s">
        <v>37</v>
      </c>
      <c r="F105" s="109">
        <v>4</v>
      </c>
      <c r="G105" s="111">
        <v>190</v>
      </c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44">
        <f t="shared" si="4"/>
        <v>0</v>
      </c>
      <c r="Y105" s="145">
        <f t="shared" si="5"/>
        <v>0</v>
      </c>
    </row>
    <row r="106" spans="2:25" ht="24" customHeight="1" x14ac:dyDescent="0.45">
      <c r="B106" s="140" t="s">
        <v>199</v>
      </c>
      <c r="C106" s="107" t="s">
        <v>188</v>
      </c>
      <c r="D106" s="107" t="s">
        <v>391</v>
      </c>
      <c r="E106" s="107" t="s">
        <v>44</v>
      </c>
      <c r="F106" s="109">
        <v>15</v>
      </c>
      <c r="G106" s="111">
        <v>90</v>
      </c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44">
        <f t="shared" si="4"/>
        <v>0</v>
      </c>
      <c r="Y106" s="145">
        <f t="shared" si="5"/>
        <v>0</v>
      </c>
    </row>
    <row r="107" spans="2:25" ht="24" customHeight="1" x14ac:dyDescent="0.45">
      <c r="B107" s="147"/>
      <c r="C107" s="146"/>
      <c r="D107" s="146"/>
      <c r="E107" s="146"/>
      <c r="F107" s="146"/>
      <c r="G107" s="146"/>
      <c r="H107" s="113"/>
      <c r="I107" s="114"/>
      <c r="J107" s="197"/>
      <c r="K107" s="198"/>
      <c r="L107" s="199"/>
      <c r="M107" s="200"/>
      <c r="N107" s="201"/>
      <c r="O107" s="202"/>
      <c r="P107" s="203"/>
      <c r="Q107" s="204"/>
      <c r="R107" s="205"/>
      <c r="S107" s="206"/>
      <c r="T107" s="207"/>
      <c r="U107" s="208"/>
      <c r="V107" s="209"/>
      <c r="W107" s="210"/>
      <c r="X107" s="144"/>
      <c r="Y107" s="145"/>
    </row>
    <row r="108" spans="2:25" ht="24" customHeight="1" x14ac:dyDescent="0.45">
      <c r="B108" s="142" t="s">
        <v>202</v>
      </c>
      <c r="C108" s="108" t="s">
        <v>183</v>
      </c>
      <c r="D108" s="108" t="s">
        <v>387</v>
      </c>
      <c r="E108" s="108" t="s">
        <v>16</v>
      </c>
      <c r="F108" s="110">
        <v>3</v>
      </c>
      <c r="G108" s="112">
        <v>65</v>
      </c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152">
        <f t="shared" si="4"/>
        <v>0</v>
      </c>
      <c r="Y108" s="153">
        <f t="shared" si="5"/>
        <v>0</v>
      </c>
    </row>
    <row r="109" spans="2:25" ht="24" customHeight="1" x14ac:dyDescent="0.45">
      <c r="H109" s="105"/>
      <c r="I109" s="105"/>
      <c r="J109" s="105"/>
      <c r="K109" s="105"/>
      <c r="L109" s="105"/>
      <c r="M109" s="106"/>
      <c r="N109" s="106"/>
      <c r="O109" s="106"/>
    </row>
  </sheetData>
  <mergeCells count="29">
    <mergeCell ref="U59:W59"/>
    <mergeCell ref="U46:W58"/>
    <mergeCell ref="U60:W72"/>
    <mergeCell ref="U37:W40"/>
    <mergeCell ref="M9:M10"/>
    <mergeCell ref="N9:N10"/>
    <mergeCell ref="E9:E10"/>
    <mergeCell ref="H8:W8"/>
    <mergeCell ref="H9:H10"/>
    <mergeCell ref="I9:I10"/>
    <mergeCell ref="J9:J10"/>
    <mergeCell ref="K9:K10"/>
    <mergeCell ref="L9:L10"/>
    <mergeCell ref="X9:X10"/>
    <mergeCell ref="X8:Y8"/>
    <mergeCell ref="Y9:Y10"/>
    <mergeCell ref="O9:O10"/>
    <mergeCell ref="P9:P10"/>
    <mergeCell ref="Q9:Q10"/>
    <mergeCell ref="R9:R10"/>
    <mergeCell ref="S9:S10"/>
    <mergeCell ref="T9:T10"/>
    <mergeCell ref="U9:W9"/>
    <mergeCell ref="D9:D10"/>
    <mergeCell ref="B8:G8"/>
    <mergeCell ref="B9:B10"/>
    <mergeCell ref="C9:C10"/>
    <mergeCell ref="F9:F10"/>
    <mergeCell ref="G9:G10"/>
  </mergeCells>
  <phoneticPr fontId="12" type="noConversion"/>
  <conditionalFormatting sqref="B11:XFD12 E13:XFD13 B13:D30 E14:W30 X14:XFD31 B31:W31 Z32:XFD32 B33:XFD36 B37:U37 X37:XFD40 B38:T40 B41:XFD41 Z42:XFD42 B43:W45 X43:XFD73 B46:U46 B47:T72 B73:W73 Z74:XFD74 B75:XFD83 Z84:XFD84 B85:W91 X85:XFD99 B92:G92 B93:W99 Z100:XFD100 B101:XFD108 A109:XFD112">
    <cfRule type="expression" dxfId="1" priority="6" stopIfTrue="1">
      <formula>AND(ROW()&gt;11,ROW()&lt;109,MOD(ROW(),2)=0)</formula>
    </cfRule>
  </conditionalFormatting>
  <hyperlinks>
    <hyperlink ref="B37" r:id="rId1" xr:uid="{23C18B13-C9EE-44A7-8335-53F291116181}"/>
    <hyperlink ref="B38" r:id="rId2" xr:uid="{0C2F35AE-D388-4BF6-8AB2-3B02FBC472D7}"/>
    <hyperlink ref="B39" r:id="rId3" xr:uid="{A56D49AB-DB64-4E4F-9363-C7691B77D98A}"/>
    <hyperlink ref="B40" r:id="rId4" xr:uid="{F18057DE-B894-4CA7-B072-5C5BFABD385D}"/>
    <hyperlink ref="B43" r:id="rId5" xr:uid="{288FDCB8-4392-49FD-9D33-5DE2686BFA26}"/>
    <hyperlink ref="B44" r:id="rId6" xr:uid="{EAD44995-6642-42A5-A1D4-A4979EFDDEA7}"/>
    <hyperlink ref="B45" r:id="rId7" xr:uid="{1D5AD2DA-5685-4B01-9C66-65388BC2C312}"/>
    <hyperlink ref="B46" r:id="rId8" xr:uid="{C976B64A-5AB5-419F-BB50-47FB4012717A}"/>
    <hyperlink ref="B47" r:id="rId9" xr:uid="{B2BED991-B49C-48B3-A5C9-EF5519AF52AE}"/>
    <hyperlink ref="B48" r:id="rId10" xr:uid="{C9CE1EE7-4797-44F0-A5F8-09AB86D4B503}"/>
    <hyperlink ref="B49" r:id="rId11" xr:uid="{3B5D4381-2FF3-4C33-8917-4B784E8F70AA}"/>
    <hyperlink ref="B50" r:id="rId12" xr:uid="{69A345AA-4E4E-44A8-848D-999B6302B65F}"/>
    <hyperlink ref="B51" r:id="rId13" xr:uid="{3D49B6C4-769E-451F-A413-8BF1717B5596}"/>
    <hyperlink ref="B52" r:id="rId14" xr:uid="{228E41F3-2F97-48C1-BD35-AF8A6653460E}"/>
    <hyperlink ref="B53" r:id="rId15" xr:uid="{E3C51BD0-9C68-4CAC-B9C8-5EC475DF590B}"/>
    <hyperlink ref="B54" r:id="rId16" xr:uid="{60EC9724-47AB-4B17-80D4-8B48C1DC4A0F}"/>
    <hyperlink ref="B55" r:id="rId17" xr:uid="{B77ABC16-775C-480A-8F87-4E2A4FD44830}"/>
    <hyperlink ref="B56" r:id="rId18" xr:uid="{AE154F98-A1D8-4BDA-A1C7-F68467A55DFB}"/>
    <hyperlink ref="B57" r:id="rId19" xr:uid="{20867923-3A70-4379-9F07-D76850AB506C}"/>
    <hyperlink ref="B60" r:id="rId20" xr:uid="{B619B912-1195-46D4-90E7-EBCF2C54FF3B}"/>
    <hyperlink ref="B61" r:id="rId21" xr:uid="{BE7629EC-4C23-40E8-A9B8-FC82E6327625}"/>
    <hyperlink ref="B62" r:id="rId22" xr:uid="{9A0BAC79-2782-4EF5-A783-93E2A527E420}"/>
    <hyperlink ref="B63" r:id="rId23" xr:uid="{83EC4F0F-61B8-4283-A390-161E16AE0FA0}"/>
    <hyperlink ref="B64" r:id="rId24" xr:uid="{48125D81-E477-4E98-909F-683CA3688AE5}"/>
    <hyperlink ref="B65" r:id="rId25" xr:uid="{B2773434-24EA-4E46-8F80-B76D871DAAC9}"/>
    <hyperlink ref="B66" r:id="rId26" xr:uid="{17A23C59-0276-418D-B742-D524BB6C85DC}"/>
    <hyperlink ref="B67" r:id="rId27" xr:uid="{0CCD1B00-14C5-4EC0-AEB4-F98669890B3B}"/>
    <hyperlink ref="B68" r:id="rId28" xr:uid="{89044E3C-3AAE-4F95-90F0-362E4AF08F41}"/>
    <hyperlink ref="B69" r:id="rId29" xr:uid="{0EB6D40F-7BEE-4671-B2B2-C903BD9BBB66}"/>
    <hyperlink ref="B70" r:id="rId30" xr:uid="{A88ECC52-E780-49EF-811D-548F4853F4F3}"/>
    <hyperlink ref="B71" r:id="rId31" xr:uid="{2FC0BD28-833B-486C-8E49-33D31849481D}"/>
    <hyperlink ref="B77" r:id="rId32" xr:uid="{BEF3C2BA-FD9A-45BE-87D4-518D0BA5888E}"/>
    <hyperlink ref="B78" r:id="rId33" xr:uid="{56386806-63D5-4DB9-B2F6-A3C20175F2D4}"/>
    <hyperlink ref="B79" r:id="rId34" xr:uid="{1AC789DB-D324-47D7-B51E-A3A9CF3A4D7A}"/>
    <hyperlink ref="B80" r:id="rId35" xr:uid="{03ADB865-12DF-440F-8806-0BCC4C2139B8}"/>
    <hyperlink ref="B81" r:id="rId36" xr:uid="{A4C0A254-C318-4CF4-A973-806618197C52}"/>
    <hyperlink ref="B82" r:id="rId37" xr:uid="{14B7C21F-C788-4253-AE12-065C0E5F74FE}"/>
    <hyperlink ref="B85" r:id="rId38" xr:uid="{20E897BE-C6D9-4D52-97C4-4ABF83F30351}"/>
    <hyperlink ref="B86" r:id="rId39" xr:uid="{82706B27-A9CB-47F2-BAC0-B5F29BC391F2}"/>
    <hyperlink ref="B87" r:id="rId40" xr:uid="{BE0627A8-4BD9-4B2F-931D-82F7FA90688E}"/>
    <hyperlink ref="B88" r:id="rId41" xr:uid="{1BC2AAEC-05F2-4EF3-BFD2-DC72906A5C05}"/>
    <hyperlink ref="B89" r:id="rId42" xr:uid="{0FA692CD-CD37-41FB-B2CB-67768C5844F8}"/>
    <hyperlink ref="B90" r:id="rId43" xr:uid="{67C4FB70-5B5F-4BBD-8058-B5E50E5CD9B9}"/>
    <hyperlink ref="B91" r:id="rId44" xr:uid="{F3BB4F0C-3F40-4C84-A699-1E026260B397}"/>
    <hyperlink ref="B108" r:id="rId45" xr:uid="{26433BAC-6E3B-413F-A192-176E250801EC}"/>
    <hyperlink ref="B58" r:id="rId46" xr:uid="{1059C7F2-9845-4565-9B93-22AD0B860188}"/>
    <hyperlink ref="B72" r:id="rId47" xr:uid="{5D33306C-F804-49E9-B393-B99ED10F233B}"/>
    <hyperlink ref="B84" r:id="rId48" xr:uid="{BEE6E23E-B477-447E-8211-A3173B3342E7}"/>
  </hyperlinks>
  <pageMargins left="0.7" right="0.7" top="0.78740157499999996" bottom="0.78740157499999996" header="0.3" footer="0.3"/>
  <pageSetup paperSize="9" orientation="portrait" r:id="rId49"/>
  <drawing r:id="rId5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3C587"/>
  </sheetPr>
  <dimension ref="A1:P658"/>
  <sheetViews>
    <sheetView zoomScale="82" zoomScaleNormal="100" workbookViewId="0">
      <pane ySplit="10" topLeftCell="A11" activePane="bottomLeft" state="frozen"/>
      <selection pane="bottomLeft" activeCell="G11" sqref="G11"/>
    </sheetView>
  </sheetViews>
  <sheetFormatPr baseColWidth="10" defaultColWidth="10.59765625" defaultRowHeight="14.25" x14ac:dyDescent="0.45"/>
  <cols>
    <col min="1" max="1" width="5.59765625" style="6" customWidth="1"/>
    <col min="2" max="2" width="15" style="6" customWidth="1"/>
    <col min="3" max="3" width="20.265625" style="6" customWidth="1"/>
    <col min="4" max="4" width="11.59765625" style="6" customWidth="1"/>
    <col min="5" max="5" width="11.73046875" style="6" bestFit="1" customWidth="1"/>
    <col min="6" max="6" width="7.59765625" style="6" customWidth="1"/>
    <col min="7" max="14" width="8.73046875" style="6" customWidth="1"/>
    <col min="15" max="15" width="16.59765625" style="6" customWidth="1"/>
    <col min="16" max="16" width="15.3984375" style="6" customWidth="1"/>
    <col min="17" max="16384" width="10.59765625" style="6"/>
  </cols>
  <sheetData>
    <row r="1" spans="1:16" s="100" customFormat="1" x14ac:dyDescent="0.45"/>
    <row r="2" spans="1:16" s="100" customFormat="1" x14ac:dyDescent="0.45"/>
    <row r="3" spans="1:16" s="100" customFormat="1" x14ac:dyDescent="0.45"/>
    <row r="4" spans="1:16" s="100" customFormat="1" x14ac:dyDescent="0.45"/>
    <row r="5" spans="1:16" s="100" customFormat="1" x14ac:dyDescent="0.45"/>
    <row r="6" spans="1:16" s="100" customFormat="1" ht="21" x14ac:dyDescent="0.65">
      <c r="B6" s="101" t="s">
        <v>305</v>
      </c>
      <c r="D6" s="102"/>
      <c r="E6" s="223" t="s">
        <v>304</v>
      </c>
      <c r="F6" s="102"/>
    </row>
    <row r="7" spans="1:16" s="100" customFormat="1" ht="21" x14ac:dyDescent="0.65">
      <c r="A7" s="102"/>
      <c r="B7" s="102"/>
      <c r="C7" s="102"/>
      <c r="D7" s="102"/>
      <c r="E7" s="102"/>
      <c r="F7" s="102"/>
    </row>
    <row r="8" spans="1:16" s="100" customFormat="1" ht="35.1" customHeight="1" x14ac:dyDescent="0.45">
      <c r="B8" s="393" t="s">
        <v>298</v>
      </c>
      <c r="C8" s="395"/>
      <c r="D8" s="395"/>
      <c r="E8" s="395"/>
      <c r="F8" s="394"/>
      <c r="G8" s="363" t="s">
        <v>299</v>
      </c>
      <c r="H8" s="363"/>
      <c r="I8" s="363"/>
      <c r="J8" s="363"/>
      <c r="K8" s="363"/>
      <c r="L8" s="386" t="s">
        <v>310</v>
      </c>
      <c r="M8" s="387"/>
      <c r="N8" s="387"/>
      <c r="O8" s="363" t="s">
        <v>257</v>
      </c>
      <c r="P8" s="363"/>
    </row>
    <row r="9" spans="1:16" s="100" customFormat="1" ht="18" customHeight="1" x14ac:dyDescent="0.45">
      <c r="B9" s="364" t="s">
        <v>292</v>
      </c>
      <c r="C9" s="364" t="s">
        <v>3</v>
      </c>
      <c r="D9" s="365" t="s">
        <v>309</v>
      </c>
      <c r="E9" s="364" t="s">
        <v>259</v>
      </c>
      <c r="F9" s="364" t="s">
        <v>203</v>
      </c>
      <c r="G9" s="366" t="s">
        <v>287</v>
      </c>
      <c r="H9" s="384" t="s">
        <v>306</v>
      </c>
      <c r="I9" s="385" t="s">
        <v>307</v>
      </c>
      <c r="J9" s="367" t="s">
        <v>283</v>
      </c>
      <c r="K9" s="368" t="s">
        <v>279</v>
      </c>
      <c r="L9" s="396" t="s">
        <v>308</v>
      </c>
      <c r="M9" s="396" t="s">
        <v>308</v>
      </c>
      <c r="N9" s="396" t="s">
        <v>308</v>
      </c>
      <c r="O9" s="365" t="s">
        <v>311</v>
      </c>
      <c r="P9" s="365" t="s">
        <v>297</v>
      </c>
    </row>
    <row r="10" spans="1:16" s="100" customFormat="1" ht="39.950000000000003" customHeight="1" x14ac:dyDescent="0.45">
      <c r="B10" s="364"/>
      <c r="C10" s="364"/>
      <c r="D10" s="364"/>
      <c r="E10" s="364"/>
      <c r="F10" s="364"/>
      <c r="G10" s="366"/>
      <c r="H10" s="384"/>
      <c r="I10" s="385"/>
      <c r="J10" s="367"/>
      <c r="K10" s="368"/>
      <c r="L10" s="396"/>
      <c r="M10" s="396"/>
      <c r="N10" s="396"/>
      <c r="O10" s="364"/>
      <c r="P10" s="364"/>
    </row>
    <row r="11" spans="1:16" ht="24" customHeight="1" x14ac:dyDescent="0.45">
      <c r="B11" s="191" t="s">
        <v>204</v>
      </c>
      <c r="C11" s="182" t="s">
        <v>205</v>
      </c>
      <c r="D11" s="182">
        <f>SUM(D12:D31)</f>
        <v>24</v>
      </c>
      <c r="E11" s="183">
        <f>SUM(E12:E31)*1.4</f>
        <v>4872</v>
      </c>
      <c r="F11" s="182" t="s">
        <v>312</v>
      </c>
      <c r="G11" s="184"/>
      <c r="H11" s="184"/>
      <c r="I11" s="184"/>
      <c r="J11" s="184"/>
      <c r="K11" s="184"/>
      <c r="L11" s="184"/>
      <c r="M11" s="184"/>
      <c r="N11" s="184"/>
      <c r="O11" s="182">
        <f t="shared" ref="O11:O35" si="0">SUM(G11:N11)*D11</f>
        <v>0</v>
      </c>
      <c r="P11" s="185">
        <f t="shared" ref="P11:P35" si="1">SUM(G11:N11)*E11</f>
        <v>0</v>
      </c>
    </row>
    <row r="12" spans="1:16" ht="24" customHeight="1" x14ac:dyDescent="0.45">
      <c r="B12" s="192" t="s">
        <v>204</v>
      </c>
      <c r="C12" s="144" t="s">
        <v>206</v>
      </c>
      <c r="D12" s="144">
        <v>3</v>
      </c>
      <c r="E12" s="116">
        <v>60</v>
      </c>
      <c r="F12" s="144" t="s">
        <v>312</v>
      </c>
      <c r="G12" s="186"/>
      <c r="H12" s="186"/>
      <c r="I12" s="186"/>
      <c r="J12" s="186"/>
      <c r="K12" s="186"/>
      <c r="L12" s="186"/>
      <c r="M12" s="186"/>
      <c r="N12" s="186"/>
      <c r="O12" s="144">
        <f t="shared" si="0"/>
        <v>0</v>
      </c>
      <c r="P12" s="187">
        <f t="shared" si="1"/>
        <v>0</v>
      </c>
    </row>
    <row r="13" spans="1:16" ht="24" customHeight="1" x14ac:dyDescent="0.45">
      <c r="B13" s="192" t="s">
        <v>204</v>
      </c>
      <c r="C13" s="144" t="s">
        <v>207</v>
      </c>
      <c r="D13" s="144">
        <v>3</v>
      </c>
      <c r="E13" s="116">
        <v>60</v>
      </c>
      <c r="F13" s="144" t="s">
        <v>312</v>
      </c>
      <c r="G13" s="186"/>
      <c r="H13" s="186"/>
      <c r="I13" s="186"/>
      <c r="J13" s="186"/>
      <c r="K13" s="186"/>
      <c r="L13" s="186"/>
      <c r="M13" s="186"/>
      <c r="N13" s="186"/>
      <c r="O13" s="144">
        <f t="shared" ref="O13:O31" si="2">SUM(G13:N13)*D13</f>
        <v>0</v>
      </c>
      <c r="P13" s="187">
        <f t="shared" ref="P13:P31" si="3">SUM(G13:N13)*E13</f>
        <v>0</v>
      </c>
    </row>
    <row r="14" spans="1:16" ht="24" customHeight="1" x14ac:dyDescent="0.45">
      <c r="B14" s="192" t="s">
        <v>204</v>
      </c>
      <c r="C14" s="144" t="s">
        <v>208</v>
      </c>
      <c r="D14" s="144">
        <v>1</v>
      </c>
      <c r="E14" s="116">
        <v>120</v>
      </c>
      <c r="F14" s="144" t="s">
        <v>312</v>
      </c>
      <c r="G14" s="186"/>
      <c r="H14" s="186"/>
      <c r="I14" s="186"/>
      <c r="J14" s="186"/>
      <c r="K14" s="186"/>
      <c r="L14" s="186"/>
      <c r="M14" s="186"/>
      <c r="N14" s="186"/>
      <c r="O14" s="144">
        <f t="shared" si="2"/>
        <v>0</v>
      </c>
      <c r="P14" s="187">
        <f t="shared" si="3"/>
        <v>0</v>
      </c>
    </row>
    <row r="15" spans="1:16" ht="24" customHeight="1" x14ac:dyDescent="0.45">
      <c r="B15" s="192" t="s">
        <v>204</v>
      </c>
      <c r="C15" s="144" t="s">
        <v>209</v>
      </c>
      <c r="D15" s="144">
        <v>1</v>
      </c>
      <c r="E15" s="116">
        <v>120</v>
      </c>
      <c r="F15" s="144" t="s">
        <v>312</v>
      </c>
      <c r="G15" s="186"/>
      <c r="H15" s="186"/>
      <c r="I15" s="186"/>
      <c r="J15" s="186"/>
      <c r="K15" s="186"/>
      <c r="L15" s="186"/>
      <c r="M15" s="186"/>
      <c r="N15" s="186"/>
      <c r="O15" s="144">
        <f t="shared" si="2"/>
        <v>0</v>
      </c>
      <c r="P15" s="187">
        <f t="shared" si="3"/>
        <v>0</v>
      </c>
    </row>
    <row r="16" spans="1:16" ht="24" customHeight="1" x14ac:dyDescent="0.45">
      <c r="B16" s="192" t="s">
        <v>204</v>
      </c>
      <c r="C16" s="144" t="s">
        <v>210</v>
      </c>
      <c r="D16" s="144">
        <v>1</v>
      </c>
      <c r="E16" s="116">
        <v>120</v>
      </c>
      <c r="F16" s="144" t="s">
        <v>312</v>
      </c>
      <c r="G16" s="186"/>
      <c r="H16" s="186"/>
      <c r="I16" s="186"/>
      <c r="J16" s="186"/>
      <c r="K16" s="186"/>
      <c r="L16" s="186"/>
      <c r="M16" s="186"/>
      <c r="N16" s="186"/>
      <c r="O16" s="144">
        <f t="shared" si="2"/>
        <v>0</v>
      </c>
      <c r="P16" s="187">
        <f t="shared" si="3"/>
        <v>0</v>
      </c>
    </row>
    <row r="17" spans="2:16" ht="24" customHeight="1" x14ac:dyDescent="0.45">
      <c r="B17" s="193" t="s">
        <v>204</v>
      </c>
      <c r="C17" s="144" t="s">
        <v>211</v>
      </c>
      <c r="D17" s="144">
        <v>1</v>
      </c>
      <c r="E17" s="116">
        <v>120</v>
      </c>
      <c r="F17" s="144" t="s">
        <v>312</v>
      </c>
      <c r="G17" s="186"/>
      <c r="H17" s="186"/>
      <c r="I17" s="186"/>
      <c r="J17" s="186"/>
      <c r="K17" s="186"/>
      <c r="L17" s="186"/>
      <c r="M17" s="186"/>
      <c r="N17" s="186"/>
      <c r="O17" s="144">
        <f t="shared" si="2"/>
        <v>0</v>
      </c>
      <c r="P17" s="187">
        <f t="shared" si="3"/>
        <v>0</v>
      </c>
    </row>
    <row r="18" spans="2:16" ht="24" customHeight="1" x14ac:dyDescent="0.45">
      <c r="B18" s="192" t="s">
        <v>204</v>
      </c>
      <c r="C18" s="144" t="s">
        <v>212</v>
      </c>
      <c r="D18" s="144">
        <v>1</v>
      </c>
      <c r="E18" s="116">
        <v>120</v>
      </c>
      <c r="F18" s="144" t="s">
        <v>312</v>
      </c>
      <c r="G18" s="186"/>
      <c r="H18" s="186"/>
      <c r="I18" s="186"/>
      <c r="J18" s="186"/>
      <c r="K18" s="186"/>
      <c r="L18" s="186"/>
      <c r="M18" s="186"/>
      <c r="N18" s="186"/>
      <c r="O18" s="144">
        <f t="shared" si="2"/>
        <v>0</v>
      </c>
      <c r="P18" s="187">
        <f t="shared" si="3"/>
        <v>0</v>
      </c>
    </row>
    <row r="19" spans="2:16" ht="24" customHeight="1" x14ac:dyDescent="0.45">
      <c r="B19" s="192" t="s">
        <v>204</v>
      </c>
      <c r="C19" s="144" t="s">
        <v>213</v>
      </c>
      <c r="D19" s="144">
        <v>1</v>
      </c>
      <c r="E19" s="116">
        <v>120</v>
      </c>
      <c r="F19" s="144" t="s">
        <v>312</v>
      </c>
      <c r="G19" s="186"/>
      <c r="H19" s="186"/>
      <c r="I19" s="186"/>
      <c r="J19" s="186"/>
      <c r="K19" s="186"/>
      <c r="L19" s="186"/>
      <c r="M19" s="186"/>
      <c r="N19" s="186"/>
      <c r="O19" s="144">
        <f t="shared" si="2"/>
        <v>0</v>
      </c>
      <c r="P19" s="187">
        <f t="shared" si="3"/>
        <v>0</v>
      </c>
    </row>
    <row r="20" spans="2:16" ht="24" customHeight="1" x14ac:dyDescent="0.45">
      <c r="B20" s="192" t="s">
        <v>204</v>
      </c>
      <c r="C20" s="144" t="s">
        <v>214</v>
      </c>
      <c r="D20" s="144">
        <v>1</v>
      </c>
      <c r="E20" s="116">
        <v>120</v>
      </c>
      <c r="F20" s="144" t="s">
        <v>312</v>
      </c>
      <c r="G20" s="186"/>
      <c r="H20" s="186"/>
      <c r="I20" s="186"/>
      <c r="J20" s="186"/>
      <c r="K20" s="186"/>
      <c r="L20" s="186"/>
      <c r="M20" s="186"/>
      <c r="N20" s="186"/>
      <c r="O20" s="144">
        <f t="shared" si="2"/>
        <v>0</v>
      </c>
      <c r="P20" s="187">
        <f t="shared" si="3"/>
        <v>0</v>
      </c>
    </row>
    <row r="21" spans="2:16" ht="24" customHeight="1" x14ac:dyDescent="0.45">
      <c r="B21" s="193" t="s">
        <v>204</v>
      </c>
      <c r="C21" s="144" t="s">
        <v>215</v>
      </c>
      <c r="D21" s="144">
        <v>1</v>
      </c>
      <c r="E21" s="116">
        <v>120</v>
      </c>
      <c r="F21" s="144" t="s">
        <v>312</v>
      </c>
      <c r="G21" s="186"/>
      <c r="H21" s="186"/>
      <c r="I21" s="186"/>
      <c r="J21" s="186"/>
      <c r="K21" s="186"/>
      <c r="L21" s="186"/>
      <c r="M21" s="186"/>
      <c r="N21" s="186"/>
      <c r="O21" s="144">
        <f t="shared" si="2"/>
        <v>0</v>
      </c>
      <c r="P21" s="187">
        <f t="shared" si="3"/>
        <v>0</v>
      </c>
    </row>
    <row r="22" spans="2:16" ht="24" customHeight="1" x14ac:dyDescent="0.45">
      <c r="B22" s="192" t="s">
        <v>204</v>
      </c>
      <c r="C22" s="144" t="s">
        <v>216</v>
      </c>
      <c r="D22" s="144">
        <v>1</v>
      </c>
      <c r="E22" s="116">
        <v>220</v>
      </c>
      <c r="F22" s="144" t="s">
        <v>312</v>
      </c>
      <c r="G22" s="186"/>
      <c r="H22" s="186"/>
      <c r="I22" s="186"/>
      <c r="J22" s="186"/>
      <c r="K22" s="186"/>
      <c r="L22" s="186"/>
      <c r="M22" s="186"/>
      <c r="N22" s="186"/>
      <c r="O22" s="144">
        <f t="shared" si="2"/>
        <v>0</v>
      </c>
      <c r="P22" s="187">
        <f t="shared" si="3"/>
        <v>0</v>
      </c>
    </row>
    <row r="23" spans="2:16" ht="24" customHeight="1" x14ac:dyDescent="0.45">
      <c r="B23" s="192" t="s">
        <v>204</v>
      </c>
      <c r="C23" s="144" t="s">
        <v>217</v>
      </c>
      <c r="D23" s="144">
        <v>1</v>
      </c>
      <c r="E23" s="116">
        <v>220</v>
      </c>
      <c r="F23" s="144" t="s">
        <v>312</v>
      </c>
      <c r="G23" s="186"/>
      <c r="H23" s="186"/>
      <c r="I23" s="186"/>
      <c r="J23" s="186"/>
      <c r="K23" s="186"/>
      <c r="L23" s="186"/>
      <c r="M23" s="186"/>
      <c r="N23" s="186"/>
      <c r="O23" s="144">
        <f t="shared" si="2"/>
        <v>0</v>
      </c>
      <c r="P23" s="187">
        <f t="shared" si="3"/>
        <v>0</v>
      </c>
    </row>
    <row r="24" spans="2:16" ht="24" customHeight="1" x14ac:dyDescent="0.45">
      <c r="B24" s="192" t="s">
        <v>204</v>
      </c>
      <c r="C24" s="144" t="s">
        <v>218</v>
      </c>
      <c r="D24" s="144">
        <v>1</v>
      </c>
      <c r="E24" s="116">
        <v>220</v>
      </c>
      <c r="F24" s="144" t="s">
        <v>312</v>
      </c>
      <c r="G24" s="186"/>
      <c r="H24" s="186"/>
      <c r="I24" s="186"/>
      <c r="J24" s="186"/>
      <c r="K24" s="186"/>
      <c r="L24" s="186"/>
      <c r="M24" s="186"/>
      <c r="N24" s="186"/>
      <c r="O24" s="144">
        <f t="shared" si="2"/>
        <v>0</v>
      </c>
      <c r="P24" s="187">
        <f t="shared" si="3"/>
        <v>0</v>
      </c>
    </row>
    <row r="25" spans="2:16" ht="24" customHeight="1" x14ac:dyDescent="0.45">
      <c r="B25" s="193" t="s">
        <v>204</v>
      </c>
      <c r="C25" s="144" t="s">
        <v>219</v>
      </c>
      <c r="D25" s="144">
        <v>1</v>
      </c>
      <c r="E25" s="116">
        <v>220</v>
      </c>
      <c r="F25" s="144" t="s">
        <v>312</v>
      </c>
      <c r="G25" s="186"/>
      <c r="H25" s="186"/>
      <c r="I25" s="186"/>
      <c r="J25" s="186"/>
      <c r="K25" s="186"/>
      <c r="L25" s="186"/>
      <c r="M25" s="186"/>
      <c r="N25" s="186"/>
      <c r="O25" s="144">
        <f t="shared" si="2"/>
        <v>0</v>
      </c>
      <c r="P25" s="187">
        <f t="shared" si="3"/>
        <v>0</v>
      </c>
    </row>
    <row r="26" spans="2:16" ht="24" customHeight="1" x14ac:dyDescent="0.45">
      <c r="B26" s="192" t="s">
        <v>204</v>
      </c>
      <c r="C26" s="144" t="s">
        <v>220</v>
      </c>
      <c r="D26" s="144">
        <v>1</v>
      </c>
      <c r="E26" s="116">
        <v>220</v>
      </c>
      <c r="F26" s="144" t="s">
        <v>312</v>
      </c>
      <c r="G26" s="186"/>
      <c r="H26" s="186"/>
      <c r="I26" s="186"/>
      <c r="J26" s="186"/>
      <c r="K26" s="186"/>
      <c r="L26" s="186"/>
      <c r="M26" s="186"/>
      <c r="N26" s="186"/>
      <c r="O26" s="144">
        <f t="shared" si="2"/>
        <v>0</v>
      </c>
      <c r="P26" s="187">
        <f t="shared" si="3"/>
        <v>0</v>
      </c>
    </row>
    <row r="27" spans="2:16" ht="24" customHeight="1" x14ac:dyDescent="0.45">
      <c r="B27" s="192" t="s">
        <v>204</v>
      </c>
      <c r="C27" s="144" t="s">
        <v>221</v>
      </c>
      <c r="D27" s="144">
        <v>1</v>
      </c>
      <c r="E27" s="116">
        <v>220</v>
      </c>
      <c r="F27" s="144" t="s">
        <v>312</v>
      </c>
      <c r="G27" s="186"/>
      <c r="H27" s="186"/>
      <c r="I27" s="186"/>
      <c r="J27" s="186"/>
      <c r="K27" s="186"/>
      <c r="L27" s="186"/>
      <c r="M27" s="186"/>
      <c r="N27" s="186"/>
      <c r="O27" s="144">
        <f t="shared" si="2"/>
        <v>0</v>
      </c>
      <c r="P27" s="187">
        <f t="shared" si="3"/>
        <v>0</v>
      </c>
    </row>
    <row r="28" spans="2:16" ht="24" customHeight="1" x14ac:dyDescent="0.45">
      <c r="B28" s="192" t="s">
        <v>204</v>
      </c>
      <c r="C28" s="144" t="s">
        <v>222</v>
      </c>
      <c r="D28" s="144">
        <v>1</v>
      </c>
      <c r="E28" s="116">
        <v>220</v>
      </c>
      <c r="F28" s="144" t="s">
        <v>312</v>
      </c>
      <c r="G28" s="186"/>
      <c r="H28" s="186"/>
      <c r="I28" s="186"/>
      <c r="J28" s="186"/>
      <c r="K28" s="186"/>
      <c r="L28" s="186"/>
      <c r="M28" s="186"/>
      <c r="N28" s="186"/>
      <c r="O28" s="144">
        <f t="shared" si="2"/>
        <v>0</v>
      </c>
      <c r="P28" s="187">
        <f t="shared" si="3"/>
        <v>0</v>
      </c>
    </row>
    <row r="29" spans="2:16" ht="24" customHeight="1" x14ac:dyDescent="0.45">
      <c r="B29" s="193" t="s">
        <v>204</v>
      </c>
      <c r="C29" s="144" t="s">
        <v>223</v>
      </c>
      <c r="D29" s="144">
        <v>1</v>
      </c>
      <c r="E29" s="116">
        <v>220</v>
      </c>
      <c r="F29" s="144" t="s">
        <v>312</v>
      </c>
      <c r="G29" s="186"/>
      <c r="H29" s="186"/>
      <c r="I29" s="186"/>
      <c r="J29" s="186"/>
      <c r="K29" s="186"/>
      <c r="L29" s="186"/>
      <c r="M29" s="186"/>
      <c r="N29" s="186"/>
      <c r="O29" s="144">
        <f t="shared" si="2"/>
        <v>0</v>
      </c>
      <c r="P29" s="187">
        <f t="shared" si="3"/>
        <v>0</v>
      </c>
    </row>
    <row r="30" spans="2:16" ht="24" customHeight="1" x14ac:dyDescent="0.45">
      <c r="B30" s="193" t="s">
        <v>204</v>
      </c>
      <c r="C30" s="144" t="s">
        <v>224</v>
      </c>
      <c r="D30" s="144">
        <v>1</v>
      </c>
      <c r="E30" s="116">
        <v>320</v>
      </c>
      <c r="F30" s="144" t="s">
        <v>312</v>
      </c>
      <c r="G30" s="186"/>
      <c r="H30" s="186"/>
      <c r="I30" s="186"/>
      <c r="J30" s="186"/>
      <c r="K30" s="186"/>
      <c r="L30" s="186"/>
      <c r="M30" s="186"/>
      <c r="N30" s="186"/>
      <c r="O30" s="144">
        <f t="shared" si="2"/>
        <v>0</v>
      </c>
      <c r="P30" s="187">
        <f t="shared" si="3"/>
        <v>0</v>
      </c>
    </row>
    <row r="31" spans="2:16" ht="24" customHeight="1" x14ac:dyDescent="0.45">
      <c r="B31" s="193" t="s">
        <v>204</v>
      </c>
      <c r="C31" s="144" t="s">
        <v>225</v>
      </c>
      <c r="D31" s="144">
        <v>1</v>
      </c>
      <c r="E31" s="116">
        <v>320</v>
      </c>
      <c r="F31" s="144" t="s">
        <v>312</v>
      </c>
      <c r="G31" s="186"/>
      <c r="H31" s="186"/>
      <c r="I31" s="186"/>
      <c r="J31" s="186"/>
      <c r="K31" s="186"/>
      <c r="L31" s="186"/>
      <c r="M31" s="186"/>
      <c r="N31" s="186"/>
      <c r="O31" s="144">
        <f t="shared" si="2"/>
        <v>0</v>
      </c>
      <c r="P31" s="187">
        <f t="shared" si="3"/>
        <v>0</v>
      </c>
    </row>
    <row r="32" spans="2:16" ht="24" customHeight="1" x14ac:dyDescent="0.45">
      <c r="B32" s="193"/>
      <c r="C32" s="144"/>
      <c r="D32" s="144"/>
      <c r="E32" s="116"/>
      <c r="F32" s="144"/>
      <c r="G32" s="174"/>
      <c r="H32" s="175"/>
      <c r="I32" s="176"/>
      <c r="J32" s="177"/>
      <c r="K32" s="178"/>
      <c r="L32" s="175"/>
      <c r="M32" s="175"/>
      <c r="N32" s="175"/>
      <c r="O32" s="144"/>
      <c r="P32" s="187"/>
    </row>
    <row r="33" spans="2:16" ht="24" customHeight="1" x14ac:dyDescent="0.45">
      <c r="B33" s="192" t="s">
        <v>226</v>
      </c>
      <c r="C33" s="144" t="s">
        <v>44</v>
      </c>
      <c r="D33" s="144">
        <v>1</v>
      </c>
      <c r="E33" s="116">
        <v>60</v>
      </c>
      <c r="F33" s="144" t="s">
        <v>312</v>
      </c>
      <c r="G33" s="186"/>
      <c r="H33" s="186"/>
      <c r="I33" s="186"/>
      <c r="J33" s="186"/>
      <c r="K33" s="186"/>
      <c r="L33" s="186"/>
      <c r="M33" s="186"/>
      <c r="N33" s="186"/>
      <c r="O33" s="144">
        <f t="shared" si="0"/>
        <v>0</v>
      </c>
      <c r="P33" s="187">
        <f t="shared" si="1"/>
        <v>0</v>
      </c>
    </row>
    <row r="34" spans="2:16" ht="24" customHeight="1" x14ac:dyDescent="0.45">
      <c r="B34" s="192" t="s">
        <v>226</v>
      </c>
      <c r="C34" s="144" t="s">
        <v>30</v>
      </c>
      <c r="D34" s="144">
        <v>1</v>
      </c>
      <c r="E34" s="116">
        <v>90</v>
      </c>
      <c r="F34" s="144" t="s">
        <v>312</v>
      </c>
      <c r="G34" s="186"/>
      <c r="H34" s="186"/>
      <c r="I34" s="186"/>
      <c r="J34" s="186"/>
      <c r="K34" s="186"/>
      <c r="L34" s="186"/>
      <c r="M34" s="186"/>
      <c r="N34" s="186"/>
      <c r="O34" s="144">
        <f t="shared" si="0"/>
        <v>0</v>
      </c>
      <c r="P34" s="187">
        <f t="shared" si="1"/>
        <v>0</v>
      </c>
    </row>
    <row r="35" spans="2:16" ht="24" customHeight="1" x14ac:dyDescent="0.45">
      <c r="B35" s="192" t="s">
        <v>226</v>
      </c>
      <c r="C35" s="144" t="s">
        <v>16</v>
      </c>
      <c r="D35" s="144">
        <v>1</v>
      </c>
      <c r="E35" s="116">
        <v>180</v>
      </c>
      <c r="F35" s="144" t="s">
        <v>312</v>
      </c>
      <c r="G35" s="186"/>
      <c r="H35" s="186"/>
      <c r="I35" s="186"/>
      <c r="J35" s="186"/>
      <c r="K35" s="186"/>
      <c r="L35" s="186"/>
      <c r="M35" s="186"/>
      <c r="N35" s="186"/>
      <c r="O35" s="144">
        <f t="shared" si="0"/>
        <v>0</v>
      </c>
      <c r="P35" s="187">
        <f t="shared" si="1"/>
        <v>0</v>
      </c>
    </row>
    <row r="36" spans="2:16" ht="24" customHeight="1" x14ac:dyDescent="0.45">
      <c r="B36" s="193"/>
      <c r="C36" s="144"/>
      <c r="D36" s="144"/>
      <c r="E36" s="116"/>
      <c r="F36" s="144"/>
      <c r="G36" s="174"/>
      <c r="H36" s="175"/>
      <c r="I36" s="176"/>
      <c r="J36" s="177"/>
      <c r="K36" s="178"/>
      <c r="L36" s="175"/>
      <c r="M36" s="175"/>
      <c r="N36" s="175"/>
      <c r="O36" s="144"/>
      <c r="P36" s="187"/>
    </row>
    <row r="37" spans="2:16" ht="24" customHeight="1" x14ac:dyDescent="0.45">
      <c r="B37" s="192" t="s">
        <v>227</v>
      </c>
      <c r="C37" s="144" t="s">
        <v>228</v>
      </c>
      <c r="D37" s="144">
        <v>1</v>
      </c>
      <c r="E37" s="116">
        <v>450</v>
      </c>
      <c r="F37" s="144" t="s">
        <v>313</v>
      </c>
      <c r="G37" s="186"/>
      <c r="H37" s="186"/>
      <c r="I37" s="186"/>
      <c r="J37" s="186"/>
      <c r="K37" s="186"/>
      <c r="L37" s="186"/>
      <c r="M37" s="186"/>
      <c r="N37" s="186"/>
      <c r="O37" s="144">
        <f t="shared" ref="O37:O44" si="4">SUM(G37:N37)*D37</f>
        <v>0</v>
      </c>
      <c r="P37" s="187">
        <f t="shared" ref="P37:P44" si="5">SUM(G37:N37)*E37</f>
        <v>0</v>
      </c>
    </row>
    <row r="38" spans="2:16" ht="24" customHeight="1" x14ac:dyDescent="0.45">
      <c r="B38" s="192" t="s">
        <v>227</v>
      </c>
      <c r="C38" s="144" t="s">
        <v>229</v>
      </c>
      <c r="D38" s="144">
        <v>1</v>
      </c>
      <c r="E38" s="116">
        <v>550</v>
      </c>
      <c r="F38" s="144" t="s">
        <v>313</v>
      </c>
      <c r="G38" s="186"/>
      <c r="H38" s="186"/>
      <c r="I38" s="186"/>
      <c r="J38" s="186"/>
      <c r="K38" s="186"/>
      <c r="L38" s="186"/>
      <c r="M38" s="186"/>
      <c r="N38" s="186"/>
      <c r="O38" s="144">
        <f t="shared" si="4"/>
        <v>0</v>
      </c>
      <c r="P38" s="187">
        <f t="shared" si="5"/>
        <v>0</v>
      </c>
    </row>
    <row r="39" spans="2:16" ht="24" customHeight="1" x14ac:dyDescent="0.45">
      <c r="B39" s="192" t="s">
        <v>227</v>
      </c>
      <c r="C39" s="144" t="s">
        <v>230</v>
      </c>
      <c r="D39" s="144">
        <v>1</v>
      </c>
      <c r="E39" s="116">
        <v>270</v>
      </c>
      <c r="F39" s="144" t="s">
        <v>313</v>
      </c>
      <c r="G39" s="186"/>
      <c r="H39" s="186"/>
      <c r="I39" s="186"/>
      <c r="J39" s="186"/>
      <c r="K39" s="186"/>
      <c r="L39" s="186"/>
      <c r="M39" s="186"/>
      <c r="N39" s="186"/>
      <c r="O39" s="144">
        <f t="shared" si="4"/>
        <v>0</v>
      </c>
      <c r="P39" s="187">
        <f t="shared" si="5"/>
        <v>0</v>
      </c>
    </row>
    <row r="40" spans="2:16" ht="24" customHeight="1" x14ac:dyDescent="0.45">
      <c r="B40" s="192" t="s">
        <v>227</v>
      </c>
      <c r="C40" s="144" t="s">
        <v>231</v>
      </c>
      <c r="D40" s="144">
        <v>1</v>
      </c>
      <c r="E40" s="116">
        <v>200</v>
      </c>
      <c r="F40" s="144" t="s">
        <v>313</v>
      </c>
      <c r="G40" s="186"/>
      <c r="H40" s="186"/>
      <c r="I40" s="186"/>
      <c r="J40" s="186"/>
      <c r="K40" s="186"/>
      <c r="L40" s="186"/>
      <c r="M40" s="186"/>
      <c r="N40" s="186"/>
      <c r="O40" s="144">
        <f t="shared" si="4"/>
        <v>0</v>
      </c>
      <c r="P40" s="187">
        <f t="shared" si="5"/>
        <v>0</v>
      </c>
    </row>
    <row r="41" spans="2:16" ht="24" customHeight="1" x14ac:dyDescent="0.45">
      <c r="B41" s="192" t="s">
        <v>227</v>
      </c>
      <c r="C41" s="144" t="s">
        <v>232</v>
      </c>
      <c r="D41" s="144">
        <v>1</v>
      </c>
      <c r="E41" s="116">
        <v>170</v>
      </c>
      <c r="F41" s="144" t="s">
        <v>313</v>
      </c>
      <c r="G41" s="186"/>
      <c r="H41" s="186"/>
      <c r="I41" s="186"/>
      <c r="J41" s="186"/>
      <c r="K41" s="186"/>
      <c r="L41" s="186"/>
      <c r="M41" s="186"/>
      <c r="N41" s="186"/>
      <c r="O41" s="144">
        <f t="shared" si="4"/>
        <v>0</v>
      </c>
      <c r="P41" s="187">
        <f t="shared" si="5"/>
        <v>0</v>
      </c>
    </row>
    <row r="42" spans="2:16" ht="24" customHeight="1" x14ac:dyDescent="0.45">
      <c r="B42" s="192" t="s">
        <v>227</v>
      </c>
      <c r="C42" s="144" t="s">
        <v>233</v>
      </c>
      <c r="D42" s="144">
        <v>1</v>
      </c>
      <c r="E42" s="116">
        <v>115</v>
      </c>
      <c r="F42" s="144" t="s">
        <v>312</v>
      </c>
      <c r="G42" s="186"/>
      <c r="H42" s="186"/>
      <c r="I42" s="186"/>
      <c r="J42" s="186"/>
      <c r="K42" s="186"/>
      <c r="L42" s="186"/>
      <c r="M42" s="186"/>
      <c r="N42" s="186"/>
      <c r="O42" s="144">
        <f t="shared" si="4"/>
        <v>0</v>
      </c>
      <c r="P42" s="187">
        <f t="shared" si="5"/>
        <v>0</v>
      </c>
    </row>
    <row r="43" spans="2:16" ht="24" customHeight="1" x14ac:dyDescent="0.45">
      <c r="B43" s="192" t="s">
        <v>227</v>
      </c>
      <c r="C43" s="144" t="s">
        <v>234</v>
      </c>
      <c r="D43" s="144">
        <v>1</v>
      </c>
      <c r="E43" s="116">
        <v>100</v>
      </c>
      <c r="F43" s="144" t="s">
        <v>312</v>
      </c>
      <c r="G43" s="186"/>
      <c r="H43" s="186"/>
      <c r="I43" s="186"/>
      <c r="J43" s="186"/>
      <c r="K43" s="186"/>
      <c r="L43" s="186"/>
      <c r="M43" s="186"/>
      <c r="N43" s="186"/>
      <c r="O43" s="144">
        <f t="shared" si="4"/>
        <v>0</v>
      </c>
      <c r="P43" s="187">
        <f t="shared" si="5"/>
        <v>0</v>
      </c>
    </row>
    <row r="44" spans="2:16" ht="24" customHeight="1" x14ac:dyDescent="0.45">
      <c r="B44" s="192" t="s">
        <v>227</v>
      </c>
      <c r="C44" s="144" t="s">
        <v>235</v>
      </c>
      <c r="D44" s="144">
        <v>1</v>
      </c>
      <c r="E44" s="116">
        <v>90</v>
      </c>
      <c r="F44" s="144" t="s">
        <v>312</v>
      </c>
      <c r="G44" s="186"/>
      <c r="H44" s="186"/>
      <c r="I44" s="186"/>
      <c r="J44" s="186"/>
      <c r="K44" s="186"/>
      <c r="L44" s="186"/>
      <c r="M44" s="186"/>
      <c r="N44" s="186"/>
      <c r="O44" s="144">
        <f t="shared" si="4"/>
        <v>0</v>
      </c>
      <c r="P44" s="187">
        <f t="shared" si="5"/>
        <v>0</v>
      </c>
    </row>
    <row r="45" spans="2:16" ht="24" customHeight="1" x14ac:dyDescent="0.45">
      <c r="B45" s="193"/>
      <c r="C45" s="144"/>
      <c r="D45" s="144"/>
      <c r="E45" s="116"/>
      <c r="F45" s="144"/>
      <c r="G45" s="174"/>
      <c r="H45" s="175"/>
      <c r="I45" s="176"/>
      <c r="J45" s="177"/>
      <c r="K45" s="178"/>
      <c r="L45" s="175"/>
      <c r="M45" s="175"/>
      <c r="N45" s="175"/>
      <c r="O45" s="144"/>
      <c r="P45" s="187"/>
    </row>
    <row r="46" spans="2:16" ht="24" customHeight="1" x14ac:dyDescent="0.45">
      <c r="B46" s="193" t="s">
        <v>236</v>
      </c>
      <c r="C46" s="144" t="s">
        <v>205</v>
      </c>
      <c r="D46" s="144">
        <f>SUM(D47:D52)</f>
        <v>6</v>
      </c>
      <c r="E46" s="116">
        <f>SUM(E47:E52)+280</f>
        <v>790</v>
      </c>
      <c r="F46" s="144" t="s">
        <v>312</v>
      </c>
      <c r="G46" s="180"/>
      <c r="H46" s="180"/>
      <c r="I46" s="181"/>
      <c r="J46" s="180"/>
      <c r="K46" s="180"/>
      <c r="L46" s="180"/>
      <c r="M46" s="180"/>
      <c r="N46" s="180"/>
      <c r="O46" s="144">
        <f t="shared" ref="O46:O52" si="6">SUM(G46:N46)*D46</f>
        <v>0</v>
      </c>
      <c r="P46" s="187">
        <f t="shared" ref="P46:P52" si="7">SUM(G46:N46)*E46</f>
        <v>0</v>
      </c>
    </row>
    <row r="47" spans="2:16" ht="24" customHeight="1" x14ac:dyDescent="0.45">
      <c r="B47" s="192" t="s">
        <v>236</v>
      </c>
      <c r="C47" s="144" t="s">
        <v>237</v>
      </c>
      <c r="D47" s="144">
        <v>1</v>
      </c>
      <c r="E47" s="116">
        <v>50</v>
      </c>
      <c r="F47" s="144" t="s">
        <v>312</v>
      </c>
      <c r="G47" s="186"/>
      <c r="H47" s="186"/>
      <c r="I47" s="186"/>
      <c r="J47" s="186"/>
      <c r="K47" s="186"/>
      <c r="L47" s="186"/>
      <c r="M47" s="186"/>
      <c r="N47" s="186"/>
      <c r="O47" s="144">
        <f t="shared" si="6"/>
        <v>0</v>
      </c>
      <c r="P47" s="187">
        <f t="shared" si="7"/>
        <v>0</v>
      </c>
    </row>
    <row r="48" spans="2:16" ht="24" customHeight="1" x14ac:dyDescent="0.45">
      <c r="B48" s="192" t="s">
        <v>236</v>
      </c>
      <c r="C48" s="144" t="s">
        <v>238</v>
      </c>
      <c r="D48" s="144">
        <v>1</v>
      </c>
      <c r="E48" s="116">
        <v>75</v>
      </c>
      <c r="F48" s="144" t="s">
        <v>312</v>
      </c>
      <c r="G48" s="186"/>
      <c r="H48" s="186"/>
      <c r="I48" s="186"/>
      <c r="J48" s="186"/>
      <c r="K48" s="186"/>
      <c r="L48" s="186"/>
      <c r="M48" s="186"/>
      <c r="N48" s="186"/>
      <c r="O48" s="144">
        <f t="shared" si="6"/>
        <v>0</v>
      </c>
      <c r="P48" s="187">
        <f t="shared" si="7"/>
        <v>0</v>
      </c>
    </row>
    <row r="49" spans="2:16" ht="24" customHeight="1" x14ac:dyDescent="0.45">
      <c r="B49" s="193" t="s">
        <v>236</v>
      </c>
      <c r="C49" s="144" t="s">
        <v>239</v>
      </c>
      <c r="D49" s="144">
        <v>1</v>
      </c>
      <c r="E49" s="116">
        <v>130</v>
      </c>
      <c r="F49" s="144" t="s">
        <v>312</v>
      </c>
      <c r="G49" s="186"/>
      <c r="H49" s="186"/>
      <c r="I49" s="186"/>
      <c r="J49" s="186"/>
      <c r="K49" s="186"/>
      <c r="L49" s="186"/>
      <c r="M49" s="186"/>
      <c r="N49" s="186"/>
      <c r="O49" s="144">
        <f t="shared" si="6"/>
        <v>0</v>
      </c>
      <c r="P49" s="187">
        <f t="shared" si="7"/>
        <v>0</v>
      </c>
    </row>
    <row r="50" spans="2:16" ht="24" customHeight="1" x14ac:dyDescent="0.45">
      <c r="B50" s="192" t="s">
        <v>236</v>
      </c>
      <c r="C50" s="144" t="s">
        <v>240</v>
      </c>
      <c r="D50" s="144">
        <v>1</v>
      </c>
      <c r="E50" s="116">
        <v>50</v>
      </c>
      <c r="F50" s="144" t="s">
        <v>312</v>
      </c>
      <c r="G50" s="186"/>
      <c r="H50" s="186"/>
      <c r="I50" s="186"/>
      <c r="J50" s="186"/>
      <c r="K50" s="186"/>
      <c r="L50" s="186"/>
      <c r="M50" s="186"/>
      <c r="N50" s="186"/>
      <c r="O50" s="144">
        <f t="shared" si="6"/>
        <v>0</v>
      </c>
      <c r="P50" s="187">
        <f t="shared" si="7"/>
        <v>0</v>
      </c>
    </row>
    <row r="51" spans="2:16" ht="24" customHeight="1" x14ac:dyDescent="0.45">
      <c r="B51" s="192" t="s">
        <v>236</v>
      </c>
      <c r="C51" s="144" t="s">
        <v>241</v>
      </c>
      <c r="D51" s="144">
        <v>1</v>
      </c>
      <c r="E51" s="116">
        <v>75</v>
      </c>
      <c r="F51" s="144" t="s">
        <v>312</v>
      </c>
      <c r="G51" s="186"/>
      <c r="H51" s="186"/>
      <c r="I51" s="186"/>
      <c r="J51" s="186"/>
      <c r="K51" s="186"/>
      <c r="L51" s="186"/>
      <c r="M51" s="186"/>
      <c r="N51" s="186"/>
      <c r="O51" s="144">
        <f t="shared" si="6"/>
        <v>0</v>
      </c>
      <c r="P51" s="187">
        <f t="shared" si="7"/>
        <v>0</v>
      </c>
    </row>
    <row r="52" spans="2:16" ht="24" customHeight="1" x14ac:dyDescent="0.45">
      <c r="B52" s="193" t="s">
        <v>236</v>
      </c>
      <c r="C52" s="144" t="s">
        <v>242</v>
      </c>
      <c r="D52" s="144">
        <v>1</v>
      </c>
      <c r="E52" s="116">
        <v>130</v>
      </c>
      <c r="F52" s="144" t="s">
        <v>312</v>
      </c>
      <c r="G52" s="186"/>
      <c r="H52" s="186"/>
      <c r="I52" s="186"/>
      <c r="J52" s="186"/>
      <c r="K52" s="186"/>
      <c r="L52" s="186"/>
      <c r="M52" s="186"/>
      <c r="N52" s="186"/>
      <c r="O52" s="144">
        <f t="shared" si="6"/>
        <v>0</v>
      </c>
      <c r="P52" s="187">
        <f t="shared" si="7"/>
        <v>0</v>
      </c>
    </row>
    <row r="53" spans="2:16" ht="24" customHeight="1" x14ac:dyDescent="0.45">
      <c r="B53" s="193"/>
      <c r="C53" s="144"/>
      <c r="D53" s="144"/>
      <c r="E53" s="116"/>
      <c r="F53" s="144"/>
      <c r="G53" s="174"/>
      <c r="H53" s="175"/>
      <c r="I53" s="176"/>
      <c r="J53" s="177"/>
      <c r="K53" s="178"/>
      <c r="L53" s="175"/>
      <c r="M53" s="175"/>
      <c r="N53" s="175"/>
      <c r="O53" s="144"/>
      <c r="P53" s="187"/>
    </row>
    <row r="54" spans="2:16" ht="24" customHeight="1" x14ac:dyDescent="0.45">
      <c r="B54" s="192" t="s">
        <v>243</v>
      </c>
      <c r="C54" s="144" t="s">
        <v>244</v>
      </c>
      <c r="D54" s="144">
        <v>1</v>
      </c>
      <c r="E54" s="116">
        <v>65</v>
      </c>
      <c r="F54" s="144" t="s">
        <v>313</v>
      </c>
      <c r="G54" s="186"/>
      <c r="H54" s="186"/>
      <c r="I54" s="186"/>
      <c r="J54" s="186"/>
      <c r="K54" s="186"/>
      <c r="L54" s="186"/>
      <c r="M54" s="186"/>
      <c r="N54" s="186"/>
      <c r="O54" s="144">
        <f>SUM(G54:N54)*D54</f>
        <v>0</v>
      </c>
      <c r="P54" s="187">
        <f>SUM(G54:N54)*E54</f>
        <v>0</v>
      </c>
    </row>
    <row r="55" spans="2:16" ht="24" customHeight="1" x14ac:dyDescent="0.45">
      <c r="B55" s="192" t="s">
        <v>243</v>
      </c>
      <c r="C55" s="144" t="s">
        <v>245</v>
      </c>
      <c r="D55" s="144">
        <v>1</v>
      </c>
      <c r="E55" s="116">
        <v>130</v>
      </c>
      <c r="F55" s="144" t="s">
        <v>313</v>
      </c>
      <c r="G55" s="186"/>
      <c r="H55" s="186"/>
      <c r="I55" s="186"/>
      <c r="J55" s="186"/>
      <c r="K55" s="186"/>
      <c r="L55" s="186"/>
      <c r="M55" s="186"/>
      <c r="N55" s="186"/>
      <c r="O55" s="144">
        <f>SUM(G55:N55)*D55</f>
        <v>0</v>
      </c>
      <c r="P55" s="187">
        <f>SUM(G55:N55)*E55</f>
        <v>0</v>
      </c>
    </row>
    <row r="56" spans="2:16" ht="24" customHeight="1" x14ac:dyDescent="0.45">
      <c r="B56" s="192" t="s">
        <v>243</v>
      </c>
      <c r="C56" s="144" t="s">
        <v>246</v>
      </c>
      <c r="D56" s="144">
        <v>1</v>
      </c>
      <c r="E56" s="116">
        <v>150</v>
      </c>
      <c r="F56" s="144" t="s">
        <v>313</v>
      </c>
      <c r="G56" s="186"/>
      <c r="H56" s="186"/>
      <c r="I56" s="186"/>
      <c r="J56" s="186"/>
      <c r="K56" s="186"/>
      <c r="L56" s="186"/>
      <c r="M56" s="186"/>
      <c r="N56" s="186"/>
      <c r="O56" s="144">
        <f>SUM(G56:N56)*D56</f>
        <v>0</v>
      </c>
      <c r="P56" s="187">
        <f>SUM(G56:N56)*E56</f>
        <v>0</v>
      </c>
    </row>
    <row r="57" spans="2:16" ht="24" customHeight="1" x14ac:dyDescent="0.45">
      <c r="B57" s="192" t="s">
        <v>243</v>
      </c>
      <c r="C57" s="144" t="s">
        <v>247</v>
      </c>
      <c r="D57" s="144">
        <v>1</v>
      </c>
      <c r="E57" s="116">
        <v>315</v>
      </c>
      <c r="F57" s="144" t="s">
        <v>313</v>
      </c>
      <c r="G57" s="186"/>
      <c r="H57" s="186"/>
      <c r="I57" s="186"/>
      <c r="J57" s="186"/>
      <c r="K57" s="186"/>
      <c r="L57" s="186"/>
      <c r="M57" s="186"/>
      <c r="N57" s="186"/>
      <c r="O57" s="144">
        <f>SUM(G57:N57)*D57</f>
        <v>0</v>
      </c>
      <c r="P57" s="187">
        <f>SUM(G57:N57)*E57</f>
        <v>0</v>
      </c>
    </row>
    <row r="58" spans="2:16" ht="24" customHeight="1" x14ac:dyDescent="0.45">
      <c r="B58" s="193"/>
      <c r="C58" s="144"/>
      <c r="D58" s="144"/>
      <c r="E58" s="116"/>
      <c r="F58" s="144"/>
      <c r="G58" s="174"/>
      <c r="H58" s="175"/>
      <c r="I58" s="176"/>
      <c r="J58" s="177"/>
      <c r="K58" s="178"/>
      <c r="L58" s="175"/>
      <c r="M58" s="175"/>
      <c r="N58" s="175"/>
      <c r="O58" s="144"/>
      <c r="P58" s="187"/>
    </row>
    <row r="59" spans="2:16" ht="24" customHeight="1" x14ac:dyDescent="0.45">
      <c r="B59" s="192" t="s">
        <v>248</v>
      </c>
      <c r="C59" s="144">
        <v>40</v>
      </c>
      <c r="D59" s="144">
        <v>1</v>
      </c>
      <c r="E59" s="116">
        <v>65</v>
      </c>
      <c r="F59" s="144" t="s">
        <v>313</v>
      </c>
      <c r="G59" s="186"/>
      <c r="H59" s="186"/>
      <c r="I59" s="186"/>
      <c r="J59" s="186"/>
      <c r="K59" s="186"/>
      <c r="L59" s="186"/>
      <c r="M59" s="186"/>
      <c r="N59" s="186"/>
      <c r="O59" s="144">
        <f>SUM(G59:N59)*D59</f>
        <v>0</v>
      </c>
      <c r="P59" s="187">
        <f>SUM(G59:N59)*E59</f>
        <v>0</v>
      </c>
    </row>
    <row r="60" spans="2:16" ht="24" customHeight="1" x14ac:dyDescent="0.45">
      <c r="B60" s="192" t="s">
        <v>248</v>
      </c>
      <c r="C60" s="144">
        <v>60</v>
      </c>
      <c r="D60" s="144">
        <v>1</v>
      </c>
      <c r="E60" s="116">
        <v>115</v>
      </c>
      <c r="F60" s="144" t="s">
        <v>313</v>
      </c>
      <c r="G60" s="186"/>
      <c r="H60" s="186"/>
      <c r="I60" s="186"/>
      <c r="J60" s="186"/>
      <c r="K60" s="186"/>
      <c r="L60" s="186"/>
      <c r="M60" s="186"/>
      <c r="N60" s="186"/>
      <c r="O60" s="144">
        <f>SUM(G60:N60)*D60</f>
        <v>0</v>
      </c>
      <c r="P60" s="187">
        <f>SUM(G60:N60)*E60</f>
        <v>0</v>
      </c>
    </row>
    <row r="61" spans="2:16" ht="24" customHeight="1" x14ac:dyDescent="0.45">
      <c r="B61" s="192" t="s">
        <v>248</v>
      </c>
      <c r="C61" s="144">
        <v>80</v>
      </c>
      <c r="D61" s="144">
        <v>1</v>
      </c>
      <c r="E61" s="116">
        <v>195</v>
      </c>
      <c r="F61" s="144" t="s">
        <v>313</v>
      </c>
      <c r="G61" s="186"/>
      <c r="H61" s="186"/>
      <c r="I61" s="186"/>
      <c r="J61" s="186"/>
      <c r="K61" s="186"/>
      <c r="L61" s="186"/>
      <c r="M61" s="186"/>
      <c r="N61" s="186"/>
      <c r="O61" s="144">
        <f>SUM(G61:N61)*D61</f>
        <v>0</v>
      </c>
      <c r="P61" s="187">
        <f>SUM(G61:N61)*E61</f>
        <v>0</v>
      </c>
    </row>
    <row r="62" spans="2:16" ht="24" customHeight="1" x14ac:dyDescent="0.45">
      <c r="B62" s="194" t="s">
        <v>248</v>
      </c>
      <c r="C62" s="188">
        <v>100</v>
      </c>
      <c r="D62" s="188">
        <v>1</v>
      </c>
      <c r="E62" s="117">
        <v>280</v>
      </c>
      <c r="F62" s="188" t="s">
        <v>313</v>
      </c>
      <c r="G62" s="189"/>
      <c r="H62" s="189"/>
      <c r="I62" s="189"/>
      <c r="J62" s="189"/>
      <c r="K62" s="189"/>
      <c r="L62" s="189"/>
      <c r="M62" s="189"/>
      <c r="N62" s="189"/>
      <c r="O62" s="188">
        <f>SUM(G62:N62)*D62</f>
        <v>0</v>
      </c>
      <c r="P62" s="190">
        <f>SUM(G62:N62)*E62</f>
        <v>0</v>
      </c>
    </row>
    <row r="63" spans="2:16" s="115" customFormat="1" x14ac:dyDescent="0.45">
      <c r="B63" s="7"/>
    </row>
    <row r="64" spans="2:16" s="115" customFormat="1" x14ac:dyDescent="0.45">
      <c r="B64" s="7"/>
    </row>
    <row r="65" s="115" customFormat="1" x14ac:dyDescent="0.45"/>
    <row r="66" s="115" customFormat="1" x14ac:dyDescent="0.45"/>
    <row r="67" s="115" customFormat="1" x14ac:dyDescent="0.45"/>
    <row r="68" s="115" customFormat="1" x14ac:dyDescent="0.45"/>
    <row r="69" s="115" customFormat="1" x14ac:dyDescent="0.45"/>
    <row r="70" s="115" customFormat="1" x14ac:dyDescent="0.45"/>
    <row r="71" s="115" customFormat="1" x14ac:dyDescent="0.45"/>
    <row r="72" s="115" customFormat="1" x14ac:dyDescent="0.45"/>
    <row r="73" s="115" customFormat="1" x14ac:dyDescent="0.45"/>
    <row r="74" s="115" customFormat="1" x14ac:dyDescent="0.45"/>
    <row r="75" s="115" customFormat="1" x14ac:dyDescent="0.45"/>
    <row r="76" s="115" customFormat="1" x14ac:dyDescent="0.45"/>
    <row r="77" s="115" customFormat="1" x14ac:dyDescent="0.45"/>
    <row r="78" s="115" customFormat="1" x14ac:dyDescent="0.45"/>
    <row r="79" s="115" customFormat="1" x14ac:dyDescent="0.45"/>
    <row r="80" s="115" customFormat="1" x14ac:dyDescent="0.45"/>
    <row r="81" s="115" customFormat="1" x14ac:dyDescent="0.45"/>
    <row r="82" s="115" customFormat="1" x14ac:dyDescent="0.45"/>
    <row r="83" s="115" customFormat="1" x14ac:dyDescent="0.45"/>
    <row r="84" s="115" customFormat="1" x14ac:dyDescent="0.45"/>
    <row r="85" s="115" customFormat="1" x14ac:dyDescent="0.45"/>
    <row r="86" s="115" customFormat="1" x14ac:dyDescent="0.45"/>
    <row r="87" s="115" customFormat="1" x14ac:dyDescent="0.45"/>
    <row r="88" s="115" customFormat="1" x14ac:dyDescent="0.45"/>
    <row r="89" s="115" customFormat="1" x14ac:dyDescent="0.45"/>
    <row r="90" s="115" customFormat="1" x14ac:dyDescent="0.45"/>
    <row r="91" s="115" customFormat="1" x14ac:dyDescent="0.45"/>
    <row r="92" s="115" customFormat="1" x14ac:dyDescent="0.45"/>
    <row r="93" s="115" customFormat="1" x14ac:dyDescent="0.45"/>
    <row r="94" s="115" customFormat="1" x14ac:dyDescent="0.45"/>
    <row r="95" s="115" customFormat="1" x14ac:dyDescent="0.45"/>
    <row r="96" s="115" customFormat="1" x14ac:dyDescent="0.45"/>
    <row r="97" s="115" customFormat="1" x14ac:dyDescent="0.45"/>
    <row r="98" s="115" customFormat="1" x14ac:dyDescent="0.45"/>
    <row r="99" s="115" customFormat="1" x14ac:dyDescent="0.45"/>
    <row r="100" s="115" customFormat="1" x14ac:dyDescent="0.45"/>
    <row r="101" s="115" customFormat="1" x14ac:dyDescent="0.45"/>
    <row r="102" s="115" customFormat="1" x14ac:dyDescent="0.45"/>
    <row r="103" s="115" customFormat="1" x14ac:dyDescent="0.45"/>
    <row r="104" s="115" customFormat="1" x14ac:dyDescent="0.45"/>
    <row r="105" s="115" customFormat="1" x14ac:dyDescent="0.45"/>
    <row r="106" s="115" customFormat="1" x14ac:dyDescent="0.45"/>
    <row r="107" s="115" customFormat="1" x14ac:dyDescent="0.45"/>
    <row r="108" s="115" customFormat="1" x14ac:dyDescent="0.45"/>
    <row r="109" s="115" customFormat="1" x14ac:dyDescent="0.45"/>
    <row r="110" s="115" customFormat="1" x14ac:dyDescent="0.45"/>
    <row r="111" s="115" customFormat="1" x14ac:dyDescent="0.45"/>
    <row r="112" s="115" customFormat="1" x14ac:dyDescent="0.45"/>
    <row r="113" s="115" customFormat="1" x14ac:dyDescent="0.45"/>
    <row r="114" s="115" customFormat="1" x14ac:dyDescent="0.45"/>
    <row r="115" s="115" customFormat="1" x14ac:dyDescent="0.45"/>
    <row r="116" s="115" customFormat="1" x14ac:dyDescent="0.45"/>
    <row r="117" s="115" customFormat="1" x14ac:dyDescent="0.45"/>
    <row r="118" s="115" customFormat="1" x14ac:dyDescent="0.45"/>
    <row r="119" s="115" customFormat="1" x14ac:dyDescent="0.45"/>
    <row r="120" s="115" customFormat="1" x14ac:dyDescent="0.45"/>
    <row r="121" s="115" customFormat="1" x14ac:dyDescent="0.45"/>
    <row r="122" s="115" customFormat="1" x14ac:dyDescent="0.45"/>
    <row r="123" s="115" customFormat="1" x14ac:dyDescent="0.45"/>
    <row r="124" s="115" customFormat="1" x14ac:dyDescent="0.45"/>
    <row r="125" s="115" customFormat="1" x14ac:dyDescent="0.45"/>
    <row r="126" s="115" customFormat="1" x14ac:dyDescent="0.45"/>
    <row r="127" s="115" customFormat="1" x14ac:dyDescent="0.45"/>
    <row r="128" s="115" customFormat="1" x14ac:dyDescent="0.45"/>
    <row r="129" s="115" customFormat="1" x14ac:dyDescent="0.45"/>
    <row r="130" s="115" customFormat="1" x14ac:dyDescent="0.45"/>
    <row r="131" s="115" customFormat="1" x14ac:dyDescent="0.45"/>
    <row r="132" s="115" customFormat="1" x14ac:dyDescent="0.45"/>
    <row r="133" s="115" customFormat="1" x14ac:dyDescent="0.45"/>
    <row r="134" s="115" customFormat="1" x14ac:dyDescent="0.45"/>
    <row r="135" s="115" customFormat="1" x14ac:dyDescent="0.45"/>
    <row r="136" s="115" customFormat="1" x14ac:dyDescent="0.45"/>
    <row r="137" s="115" customFormat="1" x14ac:dyDescent="0.45"/>
    <row r="138" s="115" customFormat="1" x14ac:dyDescent="0.45"/>
    <row r="139" s="115" customFormat="1" x14ac:dyDescent="0.45"/>
    <row r="140" s="115" customFormat="1" x14ac:dyDescent="0.45"/>
    <row r="141" s="115" customFormat="1" x14ac:dyDescent="0.45"/>
    <row r="142" s="115" customFormat="1" x14ac:dyDescent="0.45"/>
    <row r="143" s="115" customFormat="1" x14ac:dyDescent="0.45"/>
    <row r="144" s="115" customFormat="1" x14ac:dyDescent="0.45"/>
    <row r="145" s="115" customFormat="1" x14ac:dyDescent="0.45"/>
    <row r="146" s="115" customFormat="1" x14ac:dyDescent="0.45"/>
    <row r="147" s="115" customFormat="1" x14ac:dyDescent="0.45"/>
    <row r="148" s="115" customFormat="1" x14ac:dyDescent="0.45"/>
    <row r="149" s="115" customFormat="1" x14ac:dyDescent="0.45"/>
    <row r="150" s="115" customFormat="1" x14ac:dyDescent="0.45"/>
    <row r="151" s="115" customFormat="1" x14ac:dyDescent="0.45"/>
    <row r="152" s="115" customFormat="1" x14ac:dyDescent="0.45"/>
    <row r="153" s="115" customFormat="1" x14ac:dyDescent="0.45"/>
    <row r="154" s="115" customFormat="1" x14ac:dyDescent="0.45"/>
    <row r="155" s="115" customFormat="1" x14ac:dyDescent="0.45"/>
    <row r="156" s="115" customFormat="1" x14ac:dyDescent="0.45"/>
    <row r="157" s="115" customFormat="1" x14ac:dyDescent="0.45"/>
    <row r="158" s="115" customFormat="1" x14ac:dyDescent="0.45"/>
    <row r="159" s="115" customFormat="1" x14ac:dyDescent="0.45"/>
    <row r="160" s="115" customFormat="1" x14ac:dyDescent="0.45"/>
    <row r="161" s="115" customFormat="1" x14ac:dyDescent="0.45"/>
    <row r="162" s="115" customFormat="1" x14ac:dyDescent="0.45"/>
    <row r="163" s="115" customFormat="1" x14ac:dyDescent="0.45"/>
    <row r="164" s="115" customFormat="1" x14ac:dyDescent="0.45"/>
    <row r="165" s="115" customFormat="1" x14ac:dyDescent="0.45"/>
    <row r="166" s="115" customFormat="1" x14ac:dyDescent="0.45"/>
    <row r="167" s="115" customFormat="1" x14ac:dyDescent="0.45"/>
    <row r="168" s="115" customFormat="1" x14ac:dyDescent="0.45"/>
    <row r="169" s="115" customFormat="1" x14ac:dyDescent="0.45"/>
    <row r="170" s="115" customFormat="1" x14ac:dyDescent="0.45"/>
    <row r="171" s="115" customFormat="1" x14ac:dyDescent="0.45"/>
    <row r="172" s="115" customFormat="1" x14ac:dyDescent="0.45"/>
    <row r="173" s="115" customFormat="1" x14ac:dyDescent="0.45"/>
    <row r="174" s="115" customFormat="1" x14ac:dyDescent="0.45"/>
    <row r="175" s="115" customFormat="1" x14ac:dyDescent="0.45"/>
    <row r="176" s="115" customFormat="1" x14ac:dyDescent="0.45"/>
    <row r="177" s="115" customFormat="1" x14ac:dyDescent="0.45"/>
    <row r="178" s="115" customFormat="1" x14ac:dyDescent="0.45"/>
    <row r="179" s="115" customFormat="1" x14ac:dyDescent="0.45"/>
    <row r="180" s="115" customFormat="1" x14ac:dyDescent="0.45"/>
    <row r="181" s="115" customFormat="1" x14ac:dyDescent="0.45"/>
    <row r="182" s="115" customFormat="1" x14ac:dyDescent="0.45"/>
    <row r="183" s="115" customFormat="1" x14ac:dyDescent="0.45"/>
    <row r="184" s="115" customFormat="1" x14ac:dyDescent="0.45"/>
    <row r="185" s="115" customFormat="1" x14ac:dyDescent="0.45"/>
    <row r="186" s="115" customFormat="1" x14ac:dyDescent="0.45"/>
    <row r="187" s="115" customFormat="1" x14ac:dyDescent="0.45"/>
    <row r="188" s="115" customFormat="1" x14ac:dyDescent="0.45"/>
    <row r="189" s="115" customFormat="1" x14ac:dyDescent="0.45"/>
    <row r="190" s="115" customFormat="1" x14ac:dyDescent="0.45"/>
    <row r="191" s="115" customFormat="1" x14ac:dyDescent="0.45"/>
    <row r="192" s="115" customFormat="1" x14ac:dyDescent="0.45"/>
    <row r="193" s="115" customFormat="1" x14ac:dyDescent="0.45"/>
    <row r="194" s="115" customFormat="1" x14ac:dyDescent="0.45"/>
    <row r="195" s="115" customFormat="1" x14ac:dyDescent="0.45"/>
    <row r="196" s="115" customFormat="1" x14ac:dyDescent="0.45"/>
    <row r="197" s="115" customFormat="1" x14ac:dyDescent="0.45"/>
    <row r="198" s="115" customFormat="1" x14ac:dyDescent="0.45"/>
    <row r="199" s="115" customFormat="1" x14ac:dyDescent="0.45"/>
    <row r="200" s="115" customFormat="1" x14ac:dyDescent="0.45"/>
    <row r="201" s="115" customFormat="1" x14ac:dyDescent="0.45"/>
    <row r="202" s="115" customFormat="1" x14ac:dyDescent="0.45"/>
    <row r="203" s="115" customFormat="1" x14ac:dyDescent="0.45"/>
    <row r="204" s="115" customFormat="1" x14ac:dyDescent="0.45"/>
    <row r="205" s="115" customFormat="1" x14ac:dyDescent="0.45"/>
    <row r="206" s="115" customFormat="1" x14ac:dyDescent="0.45"/>
    <row r="207" s="115" customFormat="1" x14ac:dyDescent="0.45"/>
    <row r="208" s="115" customFormat="1" x14ac:dyDescent="0.45"/>
    <row r="209" s="115" customFormat="1" x14ac:dyDescent="0.45"/>
    <row r="210" s="115" customFormat="1" x14ac:dyDescent="0.45"/>
    <row r="211" s="115" customFormat="1" x14ac:dyDescent="0.45"/>
    <row r="212" s="115" customFormat="1" x14ac:dyDescent="0.45"/>
    <row r="213" s="115" customFormat="1" x14ac:dyDescent="0.45"/>
    <row r="214" s="115" customFormat="1" x14ac:dyDescent="0.45"/>
    <row r="215" s="115" customFormat="1" x14ac:dyDescent="0.45"/>
    <row r="216" s="115" customFormat="1" x14ac:dyDescent="0.45"/>
    <row r="217" s="115" customFormat="1" x14ac:dyDescent="0.45"/>
    <row r="218" s="115" customFormat="1" x14ac:dyDescent="0.45"/>
    <row r="219" s="115" customFormat="1" x14ac:dyDescent="0.45"/>
    <row r="220" s="115" customFormat="1" x14ac:dyDescent="0.45"/>
    <row r="221" s="115" customFormat="1" x14ac:dyDescent="0.45"/>
    <row r="222" s="115" customFormat="1" x14ac:dyDescent="0.45"/>
    <row r="223" s="115" customFormat="1" x14ac:dyDescent="0.45"/>
    <row r="224" s="115" customFormat="1" x14ac:dyDescent="0.45"/>
    <row r="225" s="115" customFormat="1" x14ac:dyDescent="0.45"/>
    <row r="226" s="115" customFormat="1" x14ac:dyDescent="0.45"/>
    <row r="227" s="115" customFormat="1" x14ac:dyDescent="0.45"/>
    <row r="228" s="115" customFormat="1" x14ac:dyDescent="0.45"/>
    <row r="229" s="115" customFormat="1" x14ac:dyDescent="0.45"/>
    <row r="230" s="115" customFormat="1" x14ac:dyDescent="0.45"/>
    <row r="231" s="115" customFormat="1" x14ac:dyDescent="0.45"/>
    <row r="232" s="115" customFormat="1" x14ac:dyDescent="0.45"/>
    <row r="233" s="115" customFormat="1" x14ac:dyDescent="0.45"/>
    <row r="234" s="115" customFormat="1" x14ac:dyDescent="0.45"/>
    <row r="235" s="115" customFormat="1" x14ac:dyDescent="0.45"/>
    <row r="236" s="115" customFormat="1" x14ac:dyDescent="0.45"/>
    <row r="237" s="115" customFormat="1" x14ac:dyDescent="0.45"/>
    <row r="238" s="115" customFormat="1" x14ac:dyDescent="0.45"/>
    <row r="239" s="115" customFormat="1" x14ac:dyDescent="0.45"/>
    <row r="240" s="115" customFormat="1" x14ac:dyDescent="0.45"/>
    <row r="241" s="115" customFormat="1" x14ac:dyDescent="0.45"/>
    <row r="242" s="115" customFormat="1" x14ac:dyDescent="0.45"/>
    <row r="243" s="115" customFormat="1" x14ac:dyDescent="0.45"/>
    <row r="244" s="115" customFormat="1" x14ac:dyDescent="0.45"/>
    <row r="245" s="115" customFormat="1" x14ac:dyDescent="0.45"/>
    <row r="246" s="115" customFormat="1" x14ac:dyDescent="0.45"/>
    <row r="247" s="115" customFormat="1" x14ac:dyDescent="0.45"/>
    <row r="248" s="115" customFormat="1" x14ac:dyDescent="0.45"/>
    <row r="249" s="115" customFormat="1" x14ac:dyDescent="0.45"/>
    <row r="250" s="115" customFormat="1" x14ac:dyDescent="0.45"/>
    <row r="251" s="115" customFormat="1" x14ac:dyDescent="0.45"/>
    <row r="252" s="115" customFormat="1" x14ac:dyDescent="0.45"/>
    <row r="253" s="115" customFormat="1" x14ac:dyDescent="0.45"/>
    <row r="254" s="115" customFormat="1" x14ac:dyDescent="0.45"/>
    <row r="255" s="115" customFormat="1" x14ac:dyDescent="0.45"/>
    <row r="256" s="115" customFormat="1" x14ac:dyDescent="0.45"/>
    <row r="257" s="115" customFormat="1" x14ac:dyDescent="0.45"/>
    <row r="258" s="115" customFormat="1" x14ac:dyDescent="0.45"/>
    <row r="259" s="115" customFormat="1" x14ac:dyDescent="0.45"/>
    <row r="260" s="115" customFormat="1" x14ac:dyDescent="0.45"/>
    <row r="261" s="115" customFormat="1" x14ac:dyDescent="0.45"/>
    <row r="262" s="115" customFormat="1" x14ac:dyDescent="0.45"/>
    <row r="263" s="115" customFormat="1" x14ac:dyDescent="0.45"/>
    <row r="264" s="115" customFormat="1" x14ac:dyDescent="0.45"/>
    <row r="265" s="115" customFormat="1" x14ac:dyDescent="0.45"/>
    <row r="266" s="115" customFormat="1" x14ac:dyDescent="0.45"/>
    <row r="267" s="115" customFormat="1" x14ac:dyDescent="0.45"/>
    <row r="268" s="115" customFormat="1" x14ac:dyDescent="0.45"/>
    <row r="269" s="115" customFormat="1" x14ac:dyDescent="0.45"/>
    <row r="270" s="115" customFormat="1" x14ac:dyDescent="0.45"/>
    <row r="271" s="115" customFormat="1" x14ac:dyDescent="0.45"/>
    <row r="272" s="115" customFormat="1" x14ac:dyDescent="0.45"/>
    <row r="273" s="115" customFormat="1" x14ac:dyDescent="0.45"/>
    <row r="274" s="115" customFormat="1" x14ac:dyDescent="0.45"/>
    <row r="275" s="115" customFormat="1" x14ac:dyDescent="0.45"/>
    <row r="276" s="115" customFormat="1" x14ac:dyDescent="0.45"/>
    <row r="277" s="115" customFormat="1" x14ac:dyDescent="0.45"/>
    <row r="278" s="115" customFormat="1" x14ac:dyDescent="0.45"/>
    <row r="279" s="115" customFormat="1" x14ac:dyDescent="0.45"/>
    <row r="280" s="115" customFormat="1" x14ac:dyDescent="0.45"/>
    <row r="281" s="115" customFormat="1" x14ac:dyDescent="0.45"/>
    <row r="282" s="115" customFormat="1" x14ac:dyDescent="0.45"/>
    <row r="283" s="115" customFormat="1" x14ac:dyDescent="0.45"/>
    <row r="284" s="115" customFormat="1" x14ac:dyDescent="0.45"/>
    <row r="285" s="115" customFormat="1" x14ac:dyDescent="0.45"/>
    <row r="286" s="115" customFormat="1" x14ac:dyDescent="0.45"/>
    <row r="287" s="115" customFormat="1" x14ac:dyDescent="0.45"/>
    <row r="288" s="115" customFormat="1" x14ac:dyDescent="0.45"/>
    <row r="289" s="115" customFormat="1" x14ac:dyDescent="0.45"/>
    <row r="290" s="115" customFormat="1" x14ac:dyDescent="0.45"/>
    <row r="291" s="115" customFormat="1" x14ac:dyDescent="0.45"/>
    <row r="292" s="115" customFormat="1" x14ac:dyDescent="0.45"/>
    <row r="293" s="115" customFormat="1" x14ac:dyDescent="0.45"/>
    <row r="294" s="115" customFormat="1" x14ac:dyDescent="0.45"/>
    <row r="295" s="115" customFormat="1" x14ac:dyDescent="0.45"/>
    <row r="296" s="115" customFormat="1" x14ac:dyDescent="0.45"/>
    <row r="297" s="115" customFormat="1" x14ac:dyDescent="0.45"/>
    <row r="298" s="115" customFormat="1" x14ac:dyDescent="0.45"/>
    <row r="299" s="115" customFormat="1" x14ac:dyDescent="0.45"/>
    <row r="300" s="115" customFormat="1" x14ac:dyDescent="0.45"/>
    <row r="301" s="115" customFormat="1" x14ac:dyDescent="0.45"/>
    <row r="302" s="115" customFormat="1" x14ac:dyDescent="0.45"/>
    <row r="303" s="115" customFormat="1" x14ac:dyDescent="0.45"/>
    <row r="304" s="115" customFormat="1" x14ac:dyDescent="0.45"/>
    <row r="305" s="115" customFormat="1" x14ac:dyDescent="0.45"/>
    <row r="306" s="115" customFormat="1" x14ac:dyDescent="0.45"/>
    <row r="307" s="115" customFormat="1" x14ac:dyDescent="0.45"/>
    <row r="308" s="115" customFormat="1" x14ac:dyDescent="0.45"/>
    <row r="309" s="115" customFormat="1" x14ac:dyDescent="0.45"/>
    <row r="310" s="115" customFormat="1" x14ac:dyDescent="0.45"/>
    <row r="311" s="115" customFormat="1" x14ac:dyDescent="0.45"/>
    <row r="312" s="115" customFormat="1" x14ac:dyDescent="0.45"/>
    <row r="313" s="115" customFormat="1" x14ac:dyDescent="0.45"/>
    <row r="314" s="115" customFormat="1" x14ac:dyDescent="0.45"/>
    <row r="315" s="115" customFormat="1" x14ac:dyDescent="0.45"/>
    <row r="316" s="115" customFormat="1" x14ac:dyDescent="0.45"/>
    <row r="317" s="115" customFormat="1" x14ac:dyDescent="0.45"/>
    <row r="318" s="115" customFormat="1" x14ac:dyDescent="0.45"/>
    <row r="319" s="115" customFormat="1" x14ac:dyDescent="0.45"/>
    <row r="320" s="115" customFormat="1" x14ac:dyDescent="0.45"/>
    <row r="321" s="115" customFormat="1" x14ac:dyDescent="0.45"/>
    <row r="322" s="115" customFormat="1" x14ac:dyDescent="0.45"/>
    <row r="323" s="115" customFormat="1" x14ac:dyDescent="0.45"/>
    <row r="324" s="115" customFormat="1" x14ac:dyDescent="0.45"/>
    <row r="325" s="115" customFormat="1" x14ac:dyDescent="0.45"/>
    <row r="326" s="115" customFormat="1" x14ac:dyDescent="0.45"/>
    <row r="327" s="115" customFormat="1" x14ac:dyDescent="0.45"/>
    <row r="328" s="115" customFormat="1" x14ac:dyDescent="0.45"/>
    <row r="329" s="115" customFormat="1" x14ac:dyDescent="0.45"/>
    <row r="330" s="115" customFormat="1" x14ac:dyDescent="0.45"/>
    <row r="331" s="115" customFormat="1" x14ac:dyDescent="0.45"/>
    <row r="332" s="115" customFormat="1" x14ac:dyDescent="0.45"/>
    <row r="333" s="115" customFormat="1" x14ac:dyDescent="0.45"/>
    <row r="334" s="115" customFormat="1" x14ac:dyDescent="0.45"/>
    <row r="335" s="115" customFormat="1" x14ac:dyDescent="0.45"/>
    <row r="336" s="115" customFormat="1" x14ac:dyDescent="0.45"/>
    <row r="337" s="115" customFormat="1" x14ac:dyDescent="0.45"/>
    <row r="338" s="115" customFormat="1" x14ac:dyDescent="0.45"/>
    <row r="339" s="115" customFormat="1" x14ac:dyDescent="0.45"/>
    <row r="340" s="115" customFormat="1" x14ac:dyDescent="0.45"/>
    <row r="341" s="115" customFormat="1" x14ac:dyDescent="0.45"/>
    <row r="342" s="115" customFormat="1" x14ac:dyDescent="0.45"/>
    <row r="343" s="115" customFormat="1" x14ac:dyDescent="0.45"/>
    <row r="344" s="115" customFormat="1" x14ac:dyDescent="0.45"/>
    <row r="345" s="115" customFormat="1" x14ac:dyDescent="0.45"/>
    <row r="346" s="115" customFormat="1" x14ac:dyDescent="0.45"/>
    <row r="347" s="115" customFormat="1" x14ac:dyDescent="0.45"/>
    <row r="348" s="115" customFormat="1" x14ac:dyDescent="0.45"/>
    <row r="349" s="115" customFormat="1" x14ac:dyDescent="0.45"/>
    <row r="350" s="115" customFormat="1" x14ac:dyDescent="0.45"/>
    <row r="351" s="115" customFormat="1" x14ac:dyDescent="0.45"/>
    <row r="352" s="115" customFormat="1" x14ac:dyDescent="0.45"/>
    <row r="353" s="115" customFormat="1" x14ac:dyDescent="0.45"/>
    <row r="354" s="115" customFormat="1" x14ac:dyDescent="0.45"/>
    <row r="355" s="115" customFormat="1" x14ac:dyDescent="0.45"/>
    <row r="356" s="115" customFormat="1" x14ac:dyDescent="0.45"/>
    <row r="357" s="115" customFormat="1" x14ac:dyDescent="0.45"/>
    <row r="358" s="115" customFormat="1" x14ac:dyDescent="0.45"/>
    <row r="359" s="115" customFormat="1" x14ac:dyDescent="0.45"/>
    <row r="360" s="115" customFormat="1" x14ac:dyDescent="0.45"/>
    <row r="361" s="115" customFormat="1" x14ac:dyDescent="0.45"/>
    <row r="362" s="115" customFormat="1" x14ac:dyDescent="0.45"/>
    <row r="363" s="115" customFormat="1" x14ac:dyDescent="0.45"/>
    <row r="364" s="115" customFormat="1" x14ac:dyDescent="0.45"/>
    <row r="365" s="115" customFormat="1" x14ac:dyDescent="0.45"/>
    <row r="366" s="115" customFormat="1" x14ac:dyDescent="0.45"/>
    <row r="367" s="115" customFormat="1" x14ac:dyDescent="0.45"/>
    <row r="368" s="115" customFormat="1" x14ac:dyDescent="0.45"/>
    <row r="369" s="115" customFormat="1" x14ac:dyDescent="0.45"/>
    <row r="370" s="115" customFormat="1" x14ac:dyDescent="0.45"/>
    <row r="371" s="115" customFormat="1" x14ac:dyDescent="0.45"/>
    <row r="372" s="115" customFormat="1" x14ac:dyDescent="0.45"/>
    <row r="373" s="115" customFormat="1" x14ac:dyDescent="0.45"/>
    <row r="374" s="115" customFormat="1" x14ac:dyDescent="0.45"/>
    <row r="375" s="115" customFormat="1" x14ac:dyDescent="0.45"/>
    <row r="376" s="115" customFormat="1" x14ac:dyDescent="0.45"/>
    <row r="377" s="115" customFormat="1" x14ac:dyDescent="0.45"/>
    <row r="378" s="115" customFormat="1" x14ac:dyDescent="0.45"/>
    <row r="379" s="115" customFormat="1" x14ac:dyDescent="0.45"/>
    <row r="380" s="115" customFormat="1" x14ac:dyDescent="0.45"/>
    <row r="381" s="115" customFormat="1" x14ac:dyDescent="0.45"/>
    <row r="382" s="115" customFormat="1" x14ac:dyDescent="0.45"/>
    <row r="383" s="115" customFormat="1" x14ac:dyDescent="0.45"/>
    <row r="384" s="115" customFormat="1" x14ac:dyDescent="0.45"/>
    <row r="385" s="115" customFormat="1" x14ac:dyDescent="0.45"/>
    <row r="386" s="115" customFormat="1" x14ac:dyDescent="0.45"/>
    <row r="387" s="115" customFormat="1" x14ac:dyDescent="0.45"/>
    <row r="388" s="115" customFormat="1" x14ac:dyDescent="0.45"/>
    <row r="389" s="115" customFormat="1" x14ac:dyDescent="0.45"/>
    <row r="390" s="115" customFormat="1" x14ac:dyDescent="0.45"/>
    <row r="391" s="115" customFormat="1" x14ac:dyDescent="0.45"/>
    <row r="392" s="115" customFormat="1" x14ac:dyDescent="0.45"/>
    <row r="393" s="115" customFormat="1" x14ac:dyDescent="0.45"/>
    <row r="394" s="115" customFormat="1" x14ac:dyDescent="0.45"/>
    <row r="395" s="115" customFormat="1" x14ac:dyDescent="0.45"/>
    <row r="396" s="115" customFormat="1" x14ac:dyDescent="0.45"/>
    <row r="397" s="115" customFormat="1" x14ac:dyDescent="0.45"/>
    <row r="398" s="115" customFormat="1" x14ac:dyDescent="0.45"/>
    <row r="399" s="115" customFormat="1" x14ac:dyDescent="0.45"/>
    <row r="400" s="115" customFormat="1" x14ac:dyDescent="0.45"/>
    <row r="401" s="115" customFormat="1" x14ac:dyDescent="0.45"/>
    <row r="402" s="115" customFormat="1" x14ac:dyDescent="0.45"/>
    <row r="403" s="115" customFormat="1" x14ac:dyDescent="0.45"/>
    <row r="404" s="115" customFormat="1" x14ac:dyDescent="0.45"/>
    <row r="405" s="115" customFormat="1" x14ac:dyDescent="0.45"/>
    <row r="406" s="115" customFormat="1" x14ac:dyDescent="0.45"/>
    <row r="407" s="115" customFormat="1" x14ac:dyDescent="0.45"/>
    <row r="408" s="115" customFormat="1" x14ac:dyDescent="0.45"/>
    <row r="409" s="115" customFormat="1" x14ac:dyDescent="0.45"/>
    <row r="410" s="115" customFormat="1" x14ac:dyDescent="0.45"/>
    <row r="411" s="115" customFormat="1" x14ac:dyDescent="0.45"/>
    <row r="412" s="115" customFormat="1" x14ac:dyDescent="0.45"/>
    <row r="413" s="115" customFormat="1" x14ac:dyDescent="0.45"/>
    <row r="414" s="115" customFormat="1" x14ac:dyDescent="0.45"/>
    <row r="415" s="115" customFormat="1" x14ac:dyDescent="0.45"/>
    <row r="416" s="115" customFormat="1" x14ac:dyDescent="0.45"/>
    <row r="417" s="115" customFormat="1" x14ac:dyDescent="0.45"/>
    <row r="418" s="115" customFormat="1" x14ac:dyDescent="0.45"/>
    <row r="419" s="115" customFormat="1" x14ac:dyDescent="0.45"/>
    <row r="420" s="115" customFormat="1" x14ac:dyDescent="0.45"/>
    <row r="421" s="115" customFormat="1" x14ac:dyDescent="0.45"/>
    <row r="422" s="115" customFormat="1" x14ac:dyDescent="0.45"/>
    <row r="423" s="115" customFormat="1" x14ac:dyDescent="0.45"/>
    <row r="424" s="115" customFormat="1" x14ac:dyDescent="0.45"/>
    <row r="425" s="115" customFormat="1" x14ac:dyDescent="0.45"/>
    <row r="426" s="115" customFormat="1" x14ac:dyDescent="0.45"/>
    <row r="427" s="115" customFormat="1" x14ac:dyDescent="0.45"/>
    <row r="428" s="115" customFormat="1" x14ac:dyDescent="0.45"/>
    <row r="429" s="115" customFormat="1" x14ac:dyDescent="0.45"/>
    <row r="430" s="115" customFormat="1" x14ac:dyDescent="0.45"/>
    <row r="431" s="115" customFormat="1" x14ac:dyDescent="0.45"/>
    <row r="432" s="115" customFormat="1" x14ac:dyDescent="0.45"/>
    <row r="433" s="115" customFormat="1" x14ac:dyDescent="0.45"/>
    <row r="434" s="115" customFormat="1" x14ac:dyDescent="0.45"/>
    <row r="435" s="115" customFormat="1" x14ac:dyDescent="0.45"/>
    <row r="436" s="115" customFormat="1" x14ac:dyDescent="0.45"/>
    <row r="437" s="115" customFormat="1" x14ac:dyDescent="0.45"/>
    <row r="438" s="115" customFormat="1" x14ac:dyDescent="0.45"/>
    <row r="439" s="115" customFormat="1" x14ac:dyDescent="0.45"/>
    <row r="440" s="115" customFormat="1" x14ac:dyDescent="0.45"/>
    <row r="441" s="115" customFormat="1" x14ac:dyDescent="0.45"/>
    <row r="442" s="115" customFormat="1" x14ac:dyDescent="0.45"/>
    <row r="443" s="115" customFormat="1" x14ac:dyDescent="0.45"/>
    <row r="444" s="115" customFormat="1" x14ac:dyDescent="0.45"/>
    <row r="445" s="115" customFormat="1" x14ac:dyDescent="0.45"/>
    <row r="446" s="115" customFormat="1" x14ac:dyDescent="0.45"/>
    <row r="447" s="115" customFormat="1" x14ac:dyDescent="0.45"/>
    <row r="448" s="115" customFormat="1" x14ac:dyDescent="0.45"/>
    <row r="449" s="115" customFormat="1" x14ac:dyDescent="0.45"/>
    <row r="450" s="115" customFormat="1" x14ac:dyDescent="0.45"/>
    <row r="451" s="115" customFormat="1" x14ac:dyDescent="0.45"/>
    <row r="452" s="115" customFormat="1" x14ac:dyDescent="0.45"/>
    <row r="453" s="115" customFormat="1" x14ac:dyDescent="0.45"/>
    <row r="454" s="115" customFormat="1" x14ac:dyDescent="0.45"/>
    <row r="455" s="115" customFormat="1" x14ac:dyDescent="0.45"/>
    <row r="456" s="115" customFormat="1" x14ac:dyDescent="0.45"/>
    <row r="457" s="115" customFormat="1" x14ac:dyDescent="0.45"/>
    <row r="458" s="115" customFormat="1" x14ac:dyDescent="0.45"/>
    <row r="459" s="115" customFormat="1" x14ac:dyDescent="0.45"/>
    <row r="460" s="115" customFormat="1" x14ac:dyDescent="0.45"/>
    <row r="461" s="115" customFormat="1" x14ac:dyDescent="0.45"/>
    <row r="462" s="115" customFormat="1" x14ac:dyDescent="0.45"/>
    <row r="463" s="115" customFormat="1" x14ac:dyDescent="0.45"/>
    <row r="464" s="115" customFormat="1" x14ac:dyDescent="0.45"/>
    <row r="465" s="115" customFormat="1" x14ac:dyDescent="0.45"/>
    <row r="466" s="115" customFormat="1" x14ac:dyDescent="0.45"/>
    <row r="467" s="115" customFormat="1" x14ac:dyDescent="0.45"/>
    <row r="468" s="115" customFormat="1" x14ac:dyDescent="0.45"/>
    <row r="469" s="115" customFormat="1" x14ac:dyDescent="0.45"/>
    <row r="470" s="115" customFormat="1" x14ac:dyDescent="0.45"/>
    <row r="471" s="115" customFormat="1" x14ac:dyDescent="0.45"/>
    <row r="472" s="115" customFormat="1" x14ac:dyDescent="0.45"/>
    <row r="473" s="115" customFormat="1" x14ac:dyDescent="0.45"/>
    <row r="474" s="115" customFormat="1" x14ac:dyDescent="0.45"/>
    <row r="475" s="115" customFormat="1" x14ac:dyDescent="0.45"/>
    <row r="476" s="115" customFormat="1" x14ac:dyDescent="0.45"/>
    <row r="477" s="115" customFormat="1" x14ac:dyDescent="0.45"/>
    <row r="478" s="115" customFormat="1" x14ac:dyDescent="0.45"/>
    <row r="479" s="115" customFormat="1" x14ac:dyDescent="0.45"/>
    <row r="480" s="115" customFormat="1" x14ac:dyDescent="0.45"/>
    <row r="481" s="115" customFormat="1" x14ac:dyDescent="0.45"/>
    <row r="482" s="115" customFormat="1" x14ac:dyDescent="0.45"/>
    <row r="483" s="115" customFormat="1" x14ac:dyDescent="0.45"/>
    <row r="484" s="115" customFormat="1" x14ac:dyDescent="0.45"/>
    <row r="485" s="115" customFormat="1" x14ac:dyDescent="0.45"/>
    <row r="486" s="115" customFormat="1" x14ac:dyDescent="0.45"/>
    <row r="487" s="115" customFormat="1" x14ac:dyDescent="0.45"/>
    <row r="488" s="115" customFormat="1" x14ac:dyDescent="0.45"/>
    <row r="489" s="115" customFormat="1" x14ac:dyDescent="0.45"/>
    <row r="490" s="115" customFormat="1" x14ac:dyDescent="0.45"/>
    <row r="491" s="115" customFormat="1" x14ac:dyDescent="0.45"/>
    <row r="492" s="115" customFormat="1" x14ac:dyDescent="0.45"/>
    <row r="493" s="115" customFormat="1" x14ac:dyDescent="0.45"/>
    <row r="494" s="115" customFormat="1" x14ac:dyDescent="0.45"/>
    <row r="495" s="115" customFormat="1" x14ac:dyDescent="0.45"/>
    <row r="496" s="115" customFormat="1" x14ac:dyDescent="0.45"/>
    <row r="497" s="115" customFormat="1" x14ac:dyDescent="0.45"/>
    <row r="498" s="115" customFormat="1" x14ac:dyDescent="0.45"/>
    <row r="499" s="115" customFormat="1" x14ac:dyDescent="0.45"/>
    <row r="500" s="115" customFormat="1" x14ac:dyDescent="0.45"/>
    <row r="501" s="115" customFormat="1" x14ac:dyDescent="0.45"/>
    <row r="502" s="115" customFormat="1" x14ac:dyDescent="0.45"/>
    <row r="503" s="115" customFormat="1" x14ac:dyDescent="0.45"/>
    <row r="504" s="115" customFormat="1" x14ac:dyDescent="0.45"/>
    <row r="505" s="115" customFormat="1" x14ac:dyDescent="0.45"/>
    <row r="506" s="115" customFormat="1" x14ac:dyDescent="0.45"/>
    <row r="507" s="115" customFormat="1" x14ac:dyDescent="0.45"/>
    <row r="508" s="115" customFormat="1" x14ac:dyDescent="0.45"/>
    <row r="509" s="115" customFormat="1" x14ac:dyDescent="0.45"/>
    <row r="510" s="115" customFormat="1" x14ac:dyDescent="0.45"/>
    <row r="511" s="115" customFormat="1" x14ac:dyDescent="0.45"/>
    <row r="512" s="115" customFormat="1" x14ac:dyDescent="0.45"/>
    <row r="513" s="115" customFormat="1" x14ac:dyDescent="0.45"/>
    <row r="514" s="115" customFormat="1" x14ac:dyDescent="0.45"/>
    <row r="515" s="115" customFormat="1" x14ac:dyDescent="0.45"/>
    <row r="516" s="115" customFormat="1" x14ac:dyDescent="0.45"/>
    <row r="517" s="115" customFormat="1" x14ac:dyDescent="0.45"/>
    <row r="518" s="115" customFormat="1" x14ac:dyDescent="0.45"/>
    <row r="519" s="115" customFormat="1" x14ac:dyDescent="0.45"/>
    <row r="520" s="115" customFormat="1" x14ac:dyDescent="0.45"/>
    <row r="521" s="115" customFormat="1" x14ac:dyDescent="0.45"/>
    <row r="522" s="115" customFormat="1" x14ac:dyDescent="0.45"/>
    <row r="523" s="115" customFormat="1" x14ac:dyDescent="0.45"/>
    <row r="524" s="115" customFormat="1" x14ac:dyDescent="0.45"/>
    <row r="525" s="115" customFormat="1" x14ac:dyDescent="0.45"/>
    <row r="526" s="115" customFormat="1" x14ac:dyDescent="0.45"/>
    <row r="527" s="115" customFormat="1" x14ac:dyDescent="0.45"/>
    <row r="528" s="115" customFormat="1" x14ac:dyDescent="0.45"/>
    <row r="529" s="115" customFormat="1" x14ac:dyDescent="0.45"/>
    <row r="530" s="115" customFormat="1" x14ac:dyDescent="0.45"/>
    <row r="531" s="115" customFormat="1" x14ac:dyDescent="0.45"/>
    <row r="532" s="115" customFormat="1" x14ac:dyDescent="0.45"/>
    <row r="533" s="115" customFormat="1" x14ac:dyDescent="0.45"/>
    <row r="534" s="115" customFormat="1" x14ac:dyDescent="0.45"/>
    <row r="535" s="115" customFormat="1" x14ac:dyDescent="0.45"/>
    <row r="536" s="115" customFormat="1" x14ac:dyDescent="0.45"/>
    <row r="537" s="115" customFormat="1" x14ac:dyDescent="0.45"/>
    <row r="538" s="115" customFormat="1" x14ac:dyDescent="0.45"/>
    <row r="539" s="115" customFormat="1" x14ac:dyDescent="0.45"/>
    <row r="540" s="115" customFormat="1" x14ac:dyDescent="0.45"/>
    <row r="541" s="115" customFormat="1" x14ac:dyDescent="0.45"/>
    <row r="542" s="115" customFormat="1" x14ac:dyDescent="0.45"/>
    <row r="543" s="115" customFormat="1" x14ac:dyDescent="0.45"/>
    <row r="544" s="115" customFormat="1" x14ac:dyDescent="0.45"/>
    <row r="545" s="115" customFormat="1" x14ac:dyDescent="0.45"/>
    <row r="546" s="115" customFormat="1" x14ac:dyDescent="0.45"/>
    <row r="547" s="115" customFormat="1" x14ac:dyDescent="0.45"/>
    <row r="548" s="115" customFormat="1" x14ac:dyDescent="0.45"/>
    <row r="549" s="115" customFormat="1" x14ac:dyDescent="0.45"/>
    <row r="550" s="115" customFormat="1" x14ac:dyDescent="0.45"/>
    <row r="551" s="115" customFormat="1" x14ac:dyDescent="0.45"/>
    <row r="552" s="115" customFormat="1" x14ac:dyDescent="0.45"/>
    <row r="553" s="115" customFormat="1" x14ac:dyDescent="0.45"/>
    <row r="554" s="115" customFormat="1" x14ac:dyDescent="0.45"/>
    <row r="555" s="115" customFormat="1" x14ac:dyDescent="0.45"/>
    <row r="556" s="115" customFormat="1" x14ac:dyDescent="0.45"/>
    <row r="557" s="115" customFormat="1" x14ac:dyDescent="0.45"/>
    <row r="558" s="115" customFormat="1" x14ac:dyDescent="0.45"/>
    <row r="559" s="115" customFormat="1" x14ac:dyDescent="0.45"/>
    <row r="560" s="115" customFormat="1" x14ac:dyDescent="0.45"/>
    <row r="561" s="115" customFormat="1" x14ac:dyDescent="0.45"/>
    <row r="562" s="115" customFormat="1" x14ac:dyDescent="0.45"/>
    <row r="563" s="115" customFormat="1" x14ac:dyDescent="0.45"/>
    <row r="564" s="115" customFormat="1" x14ac:dyDescent="0.45"/>
    <row r="565" s="115" customFormat="1" x14ac:dyDescent="0.45"/>
    <row r="566" s="115" customFormat="1" x14ac:dyDescent="0.45"/>
    <row r="567" s="115" customFormat="1" x14ac:dyDescent="0.45"/>
    <row r="568" s="115" customFormat="1" x14ac:dyDescent="0.45"/>
    <row r="569" s="115" customFormat="1" x14ac:dyDescent="0.45"/>
    <row r="570" s="115" customFormat="1" x14ac:dyDescent="0.45"/>
    <row r="571" s="115" customFormat="1" x14ac:dyDescent="0.45"/>
    <row r="572" s="115" customFormat="1" x14ac:dyDescent="0.45"/>
    <row r="573" s="115" customFormat="1" x14ac:dyDescent="0.45"/>
    <row r="574" s="115" customFormat="1" x14ac:dyDescent="0.45"/>
    <row r="575" s="115" customFormat="1" x14ac:dyDescent="0.45"/>
    <row r="576" s="115" customFormat="1" x14ac:dyDescent="0.45"/>
    <row r="577" s="115" customFormat="1" x14ac:dyDescent="0.45"/>
    <row r="578" s="115" customFormat="1" x14ac:dyDescent="0.45"/>
    <row r="579" s="115" customFormat="1" x14ac:dyDescent="0.45"/>
    <row r="580" s="115" customFormat="1" x14ac:dyDescent="0.45"/>
    <row r="581" s="115" customFormat="1" x14ac:dyDescent="0.45"/>
    <row r="582" s="115" customFormat="1" x14ac:dyDescent="0.45"/>
    <row r="583" s="115" customFormat="1" x14ac:dyDescent="0.45"/>
    <row r="584" s="115" customFormat="1" x14ac:dyDescent="0.45"/>
    <row r="585" s="115" customFormat="1" x14ac:dyDescent="0.45"/>
    <row r="586" s="115" customFormat="1" x14ac:dyDescent="0.45"/>
    <row r="587" s="115" customFormat="1" x14ac:dyDescent="0.45"/>
    <row r="588" s="115" customFormat="1" x14ac:dyDescent="0.45"/>
    <row r="589" s="115" customFormat="1" x14ac:dyDescent="0.45"/>
    <row r="590" s="115" customFormat="1" x14ac:dyDescent="0.45"/>
    <row r="591" s="115" customFormat="1" x14ac:dyDescent="0.45"/>
    <row r="592" s="115" customFormat="1" x14ac:dyDescent="0.45"/>
    <row r="593" s="115" customFormat="1" x14ac:dyDescent="0.45"/>
    <row r="594" s="115" customFormat="1" x14ac:dyDescent="0.45"/>
    <row r="595" s="115" customFormat="1" x14ac:dyDescent="0.45"/>
    <row r="596" s="115" customFormat="1" x14ac:dyDescent="0.45"/>
    <row r="597" s="115" customFormat="1" x14ac:dyDescent="0.45"/>
    <row r="598" s="115" customFormat="1" x14ac:dyDescent="0.45"/>
    <row r="599" s="115" customFormat="1" x14ac:dyDescent="0.45"/>
    <row r="600" s="115" customFormat="1" x14ac:dyDescent="0.45"/>
    <row r="601" s="115" customFormat="1" x14ac:dyDescent="0.45"/>
    <row r="602" s="115" customFormat="1" x14ac:dyDescent="0.45"/>
    <row r="603" s="115" customFormat="1" x14ac:dyDescent="0.45"/>
    <row r="604" s="115" customFormat="1" x14ac:dyDescent="0.45"/>
    <row r="605" s="115" customFormat="1" x14ac:dyDescent="0.45"/>
    <row r="606" s="115" customFormat="1" x14ac:dyDescent="0.45"/>
    <row r="607" s="115" customFormat="1" x14ac:dyDescent="0.45"/>
    <row r="608" s="115" customFormat="1" x14ac:dyDescent="0.45"/>
    <row r="609" s="115" customFormat="1" x14ac:dyDescent="0.45"/>
    <row r="610" s="115" customFormat="1" x14ac:dyDescent="0.45"/>
    <row r="611" s="115" customFormat="1" x14ac:dyDescent="0.45"/>
    <row r="612" s="115" customFormat="1" x14ac:dyDescent="0.45"/>
    <row r="613" s="115" customFormat="1" x14ac:dyDescent="0.45"/>
    <row r="614" s="115" customFormat="1" x14ac:dyDescent="0.45"/>
    <row r="615" s="115" customFormat="1" x14ac:dyDescent="0.45"/>
    <row r="616" s="115" customFormat="1" x14ac:dyDescent="0.45"/>
    <row r="617" s="115" customFormat="1" x14ac:dyDescent="0.45"/>
    <row r="618" s="115" customFormat="1" x14ac:dyDescent="0.45"/>
    <row r="619" s="115" customFormat="1" x14ac:dyDescent="0.45"/>
    <row r="620" s="115" customFormat="1" x14ac:dyDescent="0.45"/>
    <row r="621" s="115" customFormat="1" x14ac:dyDescent="0.45"/>
    <row r="622" s="115" customFormat="1" x14ac:dyDescent="0.45"/>
    <row r="623" s="115" customFormat="1" x14ac:dyDescent="0.45"/>
    <row r="624" s="115" customFormat="1" x14ac:dyDescent="0.45"/>
    <row r="625" s="115" customFormat="1" x14ac:dyDescent="0.45"/>
    <row r="626" s="115" customFormat="1" x14ac:dyDescent="0.45"/>
    <row r="627" s="115" customFormat="1" x14ac:dyDescent="0.45"/>
    <row r="628" s="115" customFormat="1" x14ac:dyDescent="0.45"/>
    <row r="629" s="115" customFormat="1" x14ac:dyDescent="0.45"/>
    <row r="630" s="115" customFormat="1" x14ac:dyDescent="0.45"/>
    <row r="631" s="115" customFormat="1" x14ac:dyDescent="0.45"/>
    <row r="632" s="115" customFormat="1" x14ac:dyDescent="0.45"/>
    <row r="633" s="115" customFormat="1" x14ac:dyDescent="0.45"/>
    <row r="634" s="115" customFormat="1" x14ac:dyDescent="0.45"/>
    <row r="635" s="115" customFormat="1" x14ac:dyDescent="0.45"/>
    <row r="636" s="115" customFormat="1" x14ac:dyDescent="0.45"/>
    <row r="637" s="115" customFormat="1" x14ac:dyDescent="0.45"/>
    <row r="638" s="115" customFormat="1" x14ac:dyDescent="0.45"/>
    <row r="639" s="115" customFormat="1" x14ac:dyDescent="0.45"/>
    <row r="640" s="115" customFormat="1" x14ac:dyDescent="0.45"/>
    <row r="641" s="115" customFormat="1" x14ac:dyDescent="0.45"/>
    <row r="642" s="115" customFormat="1" x14ac:dyDescent="0.45"/>
    <row r="643" s="115" customFormat="1" x14ac:dyDescent="0.45"/>
    <row r="644" s="115" customFormat="1" x14ac:dyDescent="0.45"/>
    <row r="645" s="115" customFormat="1" x14ac:dyDescent="0.45"/>
    <row r="646" s="115" customFormat="1" x14ac:dyDescent="0.45"/>
    <row r="647" s="115" customFormat="1" x14ac:dyDescent="0.45"/>
    <row r="648" s="115" customFormat="1" x14ac:dyDescent="0.45"/>
    <row r="649" s="115" customFormat="1" x14ac:dyDescent="0.45"/>
    <row r="650" s="115" customFormat="1" x14ac:dyDescent="0.45"/>
    <row r="651" s="115" customFormat="1" x14ac:dyDescent="0.45"/>
    <row r="652" s="115" customFormat="1" x14ac:dyDescent="0.45"/>
    <row r="653" s="115" customFormat="1" x14ac:dyDescent="0.45"/>
    <row r="654" s="115" customFormat="1" x14ac:dyDescent="0.45"/>
    <row r="655" s="115" customFormat="1" x14ac:dyDescent="0.45"/>
    <row r="656" s="115" customFormat="1" x14ac:dyDescent="0.45"/>
    <row r="657" s="115" customFormat="1" x14ac:dyDescent="0.45"/>
    <row r="658" s="115" customFormat="1" x14ac:dyDescent="0.45"/>
  </sheetData>
  <mergeCells count="19">
    <mergeCell ref="G9:G10"/>
    <mergeCell ref="F9:F10"/>
    <mergeCell ref="G8:K8"/>
    <mergeCell ref="L8:N8"/>
    <mergeCell ref="B8:F8"/>
    <mergeCell ref="B9:B10"/>
    <mergeCell ref="C9:C10"/>
    <mergeCell ref="D9:D10"/>
    <mergeCell ref="E9:E10"/>
    <mergeCell ref="P9:P10"/>
    <mergeCell ref="O8:P8"/>
    <mergeCell ref="H9:H10"/>
    <mergeCell ref="I9:I10"/>
    <mergeCell ref="J9:J10"/>
    <mergeCell ref="L9:L10"/>
    <mergeCell ref="M9:M10"/>
    <mergeCell ref="K9:K10"/>
    <mergeCell ref="N9:N10"/>
    <mergeCell ref="O9:O10"/>
  </mergeCells>
  <conditionalFormatting sqref="B11:P31 B32:F32 O32:P32 B33:P35 B36:F36 O36:P36 B37:P44 B45:F46 O45:P46 B53:F53 O53:P53 B54:P57 B58:F58 O58:P58 B59:P62 B47:P52">
    <cfRule type="expression" dxfId="0" priority="1">
      <formula>AND(ROW()&gt;11,ROW()&lt;86,MOD(ROW(),2)=0)</formula>
    </cfRule>
  </conditionalFormatting>
  <hyperlinks>
    <hyperlink ref="B12" r:id="rId1" xr:uid="{E35BC30C-D7D5-413A-B8B0-20E590EC281B}"/>
    <hyperlink ref="B13" r:id="rId2" xr:uid="{0538741B-C0E6-4172-891F-B8321544DF60}"/>
    <hyperlink ref="B14" r:id="rId3" xr:uid="{60A95883-61AD-4199-8160-F72D4464B230}"/>
    <hyperlink ref="B15" r:id="rId4" xr:uid="{4E8EC762-DC08-4BC2-9D40-53C152CFD55D}"/>
    <hyperlink ref="B16" r:id="rId5" xr:uid="{305E4D7E-B52E-4A65-9679-7F5B8387FA05}"/>
    <hyperlink ref="B18" r:id="rId6" xr:uid="{598A183B-3FE3-4DA0-B88D-6D5A958AA099}"/>
    <hyperlink ref="B19" r:id="rId7" xr:uid="{D80F30BD-EBE2-45A8-BE5F-8AC4217FA482}"/>
    <hyperlink ref="B20" r:id="rId8" xr:uid="{E629DCE2-5C78-4AEE-8C4E-9F8D388659C4}"/>
    <hyperlink ref="B22" r:id="rId9" xr:uid="{486CD1A7-D72E-431E-A77D-E126D16624E4}"/>
    <hyperlink ref="B23" r:id="rId10" xr:uid="{43A1A4E9-6400-4A2B-B38D-AC6174E8D22C}"/>
    <hyperlink ref="B24" r:id="rId11" xr:uid="{7AD2B4EB-F2D9-4EED-BB74-60C1F9EA93EE}"/>
    <hyperlink ref="B26" r:id="rId12" xr:uid="{12D4A1BF-BE52-4DB4-BA14-850212CED29E}"/>
    <hyperlink ref="B27" r:id="rId13" xr:uid="{0C6E0047-C090-45AC-A96B-DA358311E821}"/>
    <hyperlink ref="B28" r:id="rId14" xr:uid="{A63D142C-135C-4D53-AB34-B8839D669A81}"/>
    <hyperlink ref="B33" r:id="rId15" xr:uid="{45102B68-115D-4676-A3D6-EE4045469340}"/>
    <hyperlink ref="B34" r:id="rId16" xr:uid="{B707FF38-E659-45D0-A8AB-4F900F115BDB}"/>
    <hyperlink ref="B35" r:id="rId17" xr:uid="{B19FFEAB-0B17-470D-AEB1-946544A3FFE3}"/>
    <hyperlink ref="B37" r:id="rId18" xr:uid="{E7062EDC-1C43-4C5F-BB3F-18AC68C91A91}"/>
    <hyperlink ref="B38" r:id="rId19" xr:uid="{0221627E-1549-4037-849E-BD956E8D2F1C}"/>
    <hyperlink ref="B39" r:id="rId20" xr:uid="{19D3B382-9CE9-4B6B-BC61-A25B59B4FD26}"/>
    <hyperlink ref="B40" r:id="rId21" xr:uid="{4F22C9D4-5238-4841-836C-B5CFC540398E}"/>
    <hyperlink ref="B41" r:id="rId22" xr:uid="{6B0D726A-B2DC-4AA0-B538-015669C93C03}"/>
    <hyperlink ref="B42" r:id="rId23" xr:uid="{4BE95C46-B948-457D-98A4-066A729F71A5}"/>
    <hyperlink ref="B43" r:id="rId24" xr:uid="{689BA07A-B166-4B65-8D2B-80BA52BE91F8}"/>
    <hyperlink ref="B44" r:id="rId25" xr:uid="{29965285-88E5-42A5-86FE-062178D703DB}"/>
    <hyperlink ref="B47" r:id="rId26" xr:uid="{39E3EC1D-177A-46E9-BBF0-2857ABB23976}"/>
    <hyperlink ref="B48" r:id="rId27" xr:uid="{B925AC6D-DB74-4994-9916-0332841105ED}"/>
    <hyperlink ref="B50" r:id="rId28" xr:uid="{A8B4705B-9271-4A10-90C6-59780FF5A9FA}"/>
    <hyperlink ref="B51" r:id="rId29" xr:uid="{06F55317-17DD-416F-8FF1-5B1E614A25B0}"/>
    <hyperlink ref="B54" r:id="rId30" xr:uid="{4D870B04-580F-4305-9F80-826793642D4B}"/>
    <hyperlink ref="B55" r:id="rId31" xr:uid="{38FF9E0F-7E29-4AC0-A570-BD47C903F54D}"/>
    <hyperlink ref="B56" r:id="rId32" xr:uid="{0DC0ADEA-F591-47A2-A09A-3456597F24C1}"/>
    <hyperlink ref="B57" r:id="rId33" xr:uid="{EE2B2DE1-FFB0-4513-9E50-75F3070984F0}"/>
    <hyperlink ref="B59" r:id="rId34" xr:uid="{614A268F-24AD-4A6F-B463-8758030A3C1C}"/>
    <hyperlink ref="B60" r:id="rId35" xr:uid="{A384E997-029B-412A-8F96-7EA2AAC84EB4}"/>
    <hyperlink ref="B61" r:id="rId36" xr:uid="{B732C53A-50FD-466D-B2EB-182A3C4C6339}"/>
    <hyperlink ref="B62" r:id="rId37" xr:uid="{50F9A864-6047-4A86-87B3-8D9C1EDB4522}"/>
  </hyperlinks>
  <pageMargins left="0.7" right="0.7" top="0.78740157499999996" bottom="0.78740157499999996" header="0.3" footer="0.3"/>
  <pageSetup paperSize="9" orientation="portrait" r:id="rId38"/>
  <drawing r:id="rId3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25f881-fbf1-45b3-8144-396692cea9ee">
      <Terms xmlns="http://schemas.microsoft.com/office/infopath/2007/PartnerControls"/>
    </lcf76f155ced4ddcb4097134ff3c332f>
    <TaxCatchAll xmlns="0fb40720-d641-48df-b77a-8d7f580b359b" xsi:nil="true"/>
    <Serie xmlns="4025f881-fbf1-45b3-8144-396692cea9e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457859508907438567B04B3C58C7A4" ma:contentTypeVersion="13" ma:contentTypeDescription="Ein neues Dokument erstellen." ma:contentTypeScope="" ma:versionID="d0cb758cc2a8cf4df7c3c40db9271c8a">
  <xsd:schema xmlns:xsd="http://www.w3.org/2001/XMLSchema" xmlns:xs="http://www.w3.org/2001/XMLSchema" xmlns:p="http://schemas.microsoft.com/office/2006/metadata/properties" xmlns:ns2="4025f881-fbf1-45b3-8144-396692cea9ee" xmlns:ns3="0fb40720-d641-48df-b77a-8d7f580b359b" targetNamespace="http://schemas.microsoft.com/office/2006/metadata/properties" ma:root="true" ma:fieldsID="8a15e09437540a19a84f9a7f2579a688" ns2:_="" ns3:_="">
    <xsd:import namespace="4025f881-fbf1-45b3-8144-396692cea9ee"/>
    <xsd:import namespace="0fb40720-d641-48df-b77a-8d7f580b359b"/>
    <xsd:element name="properties">
      <xsd:complexType>
        <xsd:sequence>
          <xsd:element name="documentManagement">
            <xsd:complexType>
              <xsd:all>
                <xsd:element ref="ns2:Seri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5f881-fbf1-45b3-8144-396692cea9ee" elementFormDefault="qualified">
    <xsd:import namespace="http://schemas.microsoft.com/office/2006/documentManagement/types"/>
    <xsd:import namespace="http://schemas.microsoft.com/office/infopath/2007/PartnerControls"/>
    <xsd:element name="Serie" ma:index="8" nillable="true" ma:displayName="Serie" ma:format="Dropdown" ma:internalName="Serie">
      <xsd:simpleType>
        <xsd:restriction base="dms:Choice">
          <xsd:enumeration value="Serie 1"/>
          <xsd:enumeration value="Serie 2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f9f580db-5e02-4922-ba49-7792269c82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40720-d641-48df-b77a-8d7f580b359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acda875-0dbf-4009-bb83-f7aa13f2fa16}" ma:internalName="TaxCatchAll" ma:showField="CatchAllData" ma:web="0fb40720-d641-48df-b77a-8d7f580b3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8E6BB4-8A17-4AC3-B20C-45354A77247F}">
  <ds:schemaRefs>
    <ds:schemaRef ds:uri="http://schemas.microsoft.com/office/2006/metadata/properties"/>
    <ds:schemaRef ds:uri="http://schemas.microsoft.com/office/infopath/2007/PartnerControls"/>
    <ds:schemaRef ds:uri="4025f881-fbf1-45b3-8144-396692cea9ee"/>
    <ds:schemaRef ds:uri="0fb40720-d641-48df-b77a-8d7f580b359b"/>
  </ds:schemaRefs>
</ds:datastoreItem>
</file>

<file path=customXml/itemProps2.xml><?xml version="1.0" encoding="utf-8"?>
<ds:datastoreItem xmlns:ds="http://schemas.openxmlformats.org/officeDocument/2006/customXml" ds:itemID="{076481B5-D1BA-4227-9CD4-1746E770B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25f881-fbf1-45b3-8144-396692cea9ee"/>
    <ds:schemaRef ds:uri="0fb40720-d641-48df-b77a-8d7f580b35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894BE8-18D3-4B32-A05D-2A1CF3C36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OVERVIEW</vt:lpstr>
      <vt:lpstr>EVOLUTION PU &amp; MACROS</vt:lpstr>
      <vt:lpstr>EVOLUTION WOOD</vt:lpstr>
      <vt:lpstr>CARE&amp;REPAIR</vt:lpstr>
      <vt:lpstr>HOLDINGGRIPS PU &amp; MACROS</vt:lpstr>
      <vt:lpstr>HOLDINGGRIPS WOOD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Knabe | HOLU</dc:creator>
  <cp:keywords/>
  <dc:description/>
  <cp:lastModifiedBy>Sebastian Knabe | HOLU</cp:lastModifiedBy>
  <cp:revision/>
  <dcterms:created xsi:type="dcterms:W3CDTF">2023-01-29T12:55:11Z</dcterms:created>
  <dcterms:modified xsi:type="dcterms:W3CDTF">2025-11-25T16:28:21Z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0x010100F0457859508907438567B04B3C58C7A4</vt:lpwstr>
  </property>
  <property fmtid="{D5CDD505-2E9C-101B-9397-08002B2CF9AE}" pid="3" name="MediaServiceImageTags">
    <vt:lpwstr/>
  </property>
</Properties>
</file>